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бина\Меню 2026\МЕНЮ ШКОЛЫ с 01.01.2026\"/>
    </mc:Choice>
  </mc:AlternateContent>
  <xr:revisionPtr revIDLastSave="0" documentId="13_ncr:1_{15DB164A-730C-4E20-B2F8-8317BF33158B}" xr6:coauthVersionLast="37" xr6:coauthVersionMax="37" xr10:uidLastSave="{00000000-0000-0000-0000-000000000000}"/>
  <bookViews>
    <workbookView xWindow="0" yWindow="0" windowWidth="28800" windowHeight="12105" tabRatio="891" firstSheet="20" activeTab="20" xr2:uid="{00000000-000D-0000-FFFF-FFFF00000000}"/>
  </bookViews>
  <sheets>
    <sheet name="1 день" sheetId="1" state="hidden" r:id="rId1"/>
    <sheet name="расчеты 1 день" sheetId="2" state="hidden" r:id="rId2"/>
    <sheet name="2 день" sheetId="3" state="hidden" r:id="rId3"/>
    <sheet name="расчеты 2 день" sheetId="4" state="hidden" r:id="rId4"/>
    <sheet name="3 день" sheetId="5" state="hidden" r:id="rId5"/>
    <sheet name="расчеты 3 день" sheetId="6" state="hidden" r:id="rId6"/>
    <sheet name="4 день" sheetId="7" state="hidden" r:id="rId7"/>
    <sheet name="расчеты 4 день" sheetId="8" state="hidden" r:id="rId8"/>
    <sheet name="5 день" sheetId="9" state="hidden" r:id="rId9"/>
    <sheet name="6 день" sheetId="10" state="hidden" r:id="rId10"/>
    <sheet name="расчеты 5 день" sheetId="11" state="hidden" r:id="rId11"/>
    <sheet name="расчеты 6 день" sheetId="12" state="hidden" r:id="rId12"/>
    <sheet name="7 день" sheetId="13" state="hidden" r:id="rId13"/>
    <sheet name="расчеты 7 день" sheetId="14" state="hidden" r:id="rId14"/>
    <sheet name="8 день" sheetId="15" state="hidden" r:id="rId15"/>
    <sheet name="расчеты 8 день" sheetId="16" state="hidden" r:id="rId16"/>
    <sheet name="9 день" sheetId="17" state="hidden" r:id="rId17"/>
    <sheet name="расчеты 9 день" sheetId="18" state="hidden" r:id="rId18"/>
    <sheet name="10 день" sheetId="19" state="hidden" r:id="rId19"/>
    <sheet name="расчеты 10 день" sheetId="20" state="hidden" r:id="rId20"/>
    <sheet name="12-18 лет" sheetId="22" r:id="rId21"/>
    <sheet name="Лист1" sheetId="23" r:id="rId22"/>
  </sheets>
  <definedNames>
    <definedName name="_xlnm.Print_Area" localSheetId="18">'10 день'!$A$1:$I$42</definedName>
    <definedName name="_xlnm.Print_Area" localSheetId="20">'12-18 лет'!$A$1:$H$222</definedName>
    <definedName name="_xlnm.Print_Area" localSheetId="21">Лист1!$A$1:$P$27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790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4" i="22" l="1"/>
  <c r="F216" i="22" l="1"/>
  <c r="E216" i="22"/>
  <c r="D216" i="22"/>
  <c r="C216" i="22"/>
  <c r="F215" i="22"/>
  <c r="E215" i="22"/>
  <c r="D215" i="22"/>
  <c r="C215" i="22"/>
  <c r="B215" i="22"/>
  <c r="F207" i="22"/>
  <c r="E207" i="22"/>
  <c r="D207" i="22"/>
  <c r="C207" i="22"/>
  <c r="B207" i="22"/>
  <c r="F196" i="22"/>
  <c r="E196" i="22"/>
  <c r="D196" i="22"/>
  <c r="C196" i="22"/>
  <c r="B187" i="22"/>
  <c r="F187" i="22"/>
  <c r="E187" i="22"/>
  <c r="D187" i="22"/>
  <c r="C187" i="22"/>
  <c r="F174" i="22"/>
  <c r="E174" i="22"/>
  <c r="D174" i="22"/>
  <c r="C174" i="22"/>
  <c r="B165" i="22"/>
  <c r="F165" i="22"/>
  <c r="E165" i="22"/>
  <c r="D165" i="22"/>
  <c r="C165" i="22"/>
  <c r="F153" i="22"/>
  <c r="F152" i="22"/>
  <c r="E152" i="22"/>
  <c r="D152" i="22"/>
  <c r="C152" i="22"/>
  <c r="F144" i="22"/>
  <c r="E144" i="22"/>
  <c r="E153" i="22" s="1"/>
  <c r="D144" i="22"/>
  <c r="D153" i="22" s="1"/>
  <c r="C144" i="22"/>
  <c r="C153" i="22" s="1"/>
  <c r="F131" i="22"/>
  <c r="F132" i="22" s="1"/>
  <c r="E131" i="22"/>
  <c r="D131" i="22"/>
  <c r="C131" i="22"/>
  <c r="B122" i="22"/>
  <c r="F122" i="22"/>
  <c r="E122" i="22"/>
  <c r="D122" i="22"/>
  <c r="C122" i="22"/>
  <c r="F110" i="22"/>
  <c r="E110" i="22"/>
  <c r="D110" i="22"/>
  <c r="C110" i="22"/>
  <c r="B102" i="22"/>
  <c r="F102" i="22"/>
  <c r="E102" i="22"/>
  <c r="D102" i="22"/>
  <c r="C102" i="22"/>
  <c r="B81" i="22"/>
  <c r="F89" i="22"/>
  <c r="E89" i="22"/>
  <c r="D89" i="22"/>
  <c r="C89" i="22"/>
  <c r="F81" i="22"/>
  <c r="F90" i="22" s="1"/>
  <c r="E81" i="22"/>
  <c r="D81" i="22"/>
  <c r="C81" i="22"/>
  <c r="F69" i="22"/>
  <c r="E69" i="22"/>
  <c r="D69" i="22"/>
  <c r="C69" i="22"/>
  <c r="B61" i="22"/>
  <c r="F61" i="22"/>
  <c r="E61" i="22"/>
  <c r="D61" i="22"/>
  <c r="C61" i="22"/>
  <c r="F48" i="22"/>
  <c r="E48" i="22"/>
  <c r="D48" i="22"/>
  <c r="C48" i="22"/>
  <c r="F39" i="22"/>
  <c r="E39" i="22"/>
  <c r="D39" i="22"/>
  <c r="C39" i="22"/>
  <c r="F26" i="22"/>
  <c r="E26" i="22"/>
  <c r="D26" i="22"/>
  <c r="C26" i="22"/>
  <c r="B18" i="22"/>
  <c r="F18" i="22"/>
  <c r="E18" i="22"/>
  <c r="D18" i="22"/>
  <c r="C18" i="22"/>
  <c r="C132" i="22" l="1"/>
  <c r="D132" i="22"/>
  <c r="E132" i="22"/>
  <c r="C90" i="22"/>
  <c r="D90" i="22"/>
  <c r="E90" i="22"/>
  <c r="D70" i="22"/>
  <c r="E70" i="22"/>
  <c r="F70" i="22"/>
  <c r="E27" i="22"/>
  <c r="F27" i="22"/>
  <c r="C70" i="22"/>
  <c r="C27" i="22"/>
  <c r="D27" i="22"/>
  <c r="E49" i="22"/>
  <c r="D49" i="22"/>
  <c r="C49" i="22"/>
  <c r="C197" i="22" l="1"/>
  <c r="C175" i="22"/>
  <c r="F197" i="22"/>
  <c r="D175" i="22"/>
  <c r="C111" i="22"/>
  <c r="D111" i="22"/>
  <c r="E111" i="22"/>
  <c r="F111" i="22"/>
  <c r="E175" i="22"/>
  <c r="D197" i="22"/>
  <c r="F49" i="22"/>
  <c r="F175" i="22"/>
  <c r="E197" i="22"/>
  <c r="E34" i="20"/>
  <c r="F34" i="20"/>
  <c r="E35" i="20"/>
  <c r="F35" i="20" s="1"/>
  <c r="E36" i="20"/>
  <c r="F36" i="20"/>
  <c r="E64" i="20"/>
  <c r="E62" i="20"/>
  <c r="E59" i="20"/>
  <c r="F59" i="20" s="1"/>
  <c r="E58" i="20"/>
  <c r="F58" i="20"/>
  <c r="E57" i="20"/>
  <c r="F57" i="20" s="1"/>
  <c r="E49" i="20"/>
  <c r="F54" i="20" s="1"/>
  <c r="E54" i="20"/>
  <c r="E48" i="20"/>
  <c r="F53" i="20" s="1"/>
  <c r="E53" i="20"/>
  <c r="E52" i="20"/>
  <c r="F52" i="20" s="1"/>
  <c r="E51" i="20"/>
  <c r="F51" i="20"/>
  <c r="E50" i="20"/>
  <c r="F50" i="20" s="1"/>
  <c r="F48" i="20"/>
  <c r="F45" i="20"/>
  <c r="E44" i="20"/>
  <c r="F44" i="20"/>
  <c r="E43" i="20"/>
  <c r="F43" i="20" s="1"/>
  <c r="E42" i="20"/>
  <c r="F42" i="20"/>
  <c r="E41" i="20"/>
  <c r="F41" i="20" s="1"/>
  <c r="E40" i="20"/>
  <c r="F40" i="20"/>
  <c r="E39" i="20"/>
  <c r="F39" i="20" s="1"/>
  <c r="L31" i="20"/>
  <c r="K31" i="20"/>
  <c r="J31" i="20"/>
  <c r="I31" i="20"/>
  <c r="H31" i="20"/>
  <c r="E6" i="20"/>
  <c r="F6" i="20" s="1"/>
  <c r="E7" i="20"/>
  <c r="F7" i="20" s="1"/>
  <c r="E8" i="20"/>
  <c r="F8" i="20"/>
  <c r="E9" i="20"/>
  <c r="F9" i="20" s="1"/>
  <c r="E12" i="20"/>
  <c r="F12" i="20" s="1"/>
  <c r="E13" i="20"/>
  <c r="F13" i="20"/>
  <c r="E14" i="20"/>
  <c r="F14" i="20" s="1"/>
  <c r="E15" i="20"/>
  <c r="F15" i="20"/>
  <c r="E16" i="20"/>
  <c r="F16" i="20" s="1"/>
  <c r="E17" i="20"/>
  <c r="F17" i="20"/>
  <c r="E18" i="20"/>
  <c r="F18" i="20" s="1"/>
  <c r="E19" i="20"/>
  <c r="F19" i="20"/>
  <c r="E22" i="20"/>
  <c r="F22" i="20" s="1"/>
  <c r="G23" i="20" s="1"/>
  <c r="E25" i="20"/>
  <c r="F25" i="20" s="1"/>
  <c r="E26" i="20"/>
  <c r="F26" i="20"/>
  <c r="E27" i="20"/>
  <c r="F27" i="20" s="1"/>
  <c r="E30" i="20"/>
  <c r="F30" i="20"/>
  <c r="G30" i="20" s="1"/>
  <c r="G36" i="1"/>
  <c r="G45" i="1"/>
  <c r="G34" i="3"/>
  <c r="G43" i="3"/>
  <c r="G44" i="3"/>
  <c r="G32" i="5"/>
  <c r="G41" i="5"/>
  <c r="G42" i="5"/>
  <c r="G34" i="7"/>
  <c r="G44" i="7" s="1"/>
  <c r="G43" i="7"/>
  <c r="G32" i="9"/>
  <c r="G41" i="9"/>
  <c r="G33" i="10"/>
  <c r="G41" i="10"/>
  <c r="G42" i="10"/>
  <c r="G36" i="13"/>
  <c r="G45" i="13"/>
  <c r="G46" i="13"/>
  <c r="G34" i="15"/>
  <c r="G42" i="15"/>
  <c r="G35" i="17"/>
  <c r="G45" i="17" s="1"/>
  <c r="G44" i="17"/>
  <c r="G32" i="19"/>
  <c r="G41" i="19" s="1"/>
  <c r="G40" i="19"/>
  <c r="F36" i="1"/>
  <c r="F45" i="1"/>
  <c r="F46" i="1"/>
  <c r="F34" i="3"/>
  <c r="F43" i="3"/>
  <c r="F44" i="3"/>
  <c r="F32" i="5"/>
  <c r="F41" i="5"/>
  <c r="F34" i="7"/>
  <c r="F43" i="7"/>
  <c r="F32" i="9"/>
  <c r="F41" i="9"/>
  <c r="F42" i="9"/>
  <c r="F33" i="10"/>
  <c r="F41" i="10"/>
  <c r="F42" i="10"/>
  <c r="F36" i="13"/>
  <c r="F45" i="13"/>
  <c r="F34" i="15"/>
  <c r="F42" i="15"/>
  <c r="F35" i="17"/>
  <c r="F44" i="17"/>
  <c r="F45" i="17"/>
  <c r="F32" i="19"/>
  <c r="F40" i="19"/>
  <c r="F41" i="19"/>
  <c r="E36" i="1"/>
  <c r="E45" i="1"/>
  <c r="E46" i="1"/>
  <c r="E34" i="3"/>
  <c r="E43" i="3"/>
  <c r="E32" i="5"/>
  <c r="E42" i="5" s="1"/>
  <c r="E41" i="5"/>
  <c r="E34" i="7"/>
  <c r="E44" i="7" s="1"/>
  <c r="E43" i="7"/>
  <c r="E32" i="9"/>
  <c r="E41" i="9"/>
  <c r="E42" i="9"/>
  <c r="E33" i="10"/>
  <c r="E41" i="10"/>
  <c r="E36" i="13"/>
  <c r="E45" i="13"/>
  <c r="E34" i="15"/>
  <c r="E43" i="15" s="1"/>
  <c r="E42" i="15"/>
  <c r="E35" i="17"/>
  <c r="E44" i="17"/>
  <c r="E45" i="17"/>
  <c r="E32" i="19"/>
  <c r="E40" i="19"/>
  <c r="D36" i="1"/>
  <c r="D45" i="1"/>
  <c r="D34" i="3"/>
  <c r="D43" i="3"/>
  <c r="D32" i="5"/>
  <c r="D42" i="5" s="1"/>
  <c r="D41" i="5"/>
  <c r="D34" i="7"/>
  <c r="D43" i="7"/>
  <c r="D44" i="7"/>
  <c r="D32" i="9"/>
  <c r="D41" i="9"/>
  <c r="D33" i="10"/>
  <c r="D41" i="10"/>
  <c r="D36" i="13"/>
  <c r="D45" i="13"/>
  <c r="D46" i="13"/>
  <c r="D34" i="15"/>
  <c r="D42" i="15"/>
  <c r="D43" i="15"/>
  <c r="D35" i="17"/>
  <c r="D44" i="17"/>
  <c r="D32" i="19"/>
  <c r="D40" i="19"/>
  <c r="C35" i="19"/>
  <c r="C40" i="19" s="1"/>
  <c r="C36" i="19"/>
  <c r="C37" i="19"/>
  <c r="C38" i="19"/>
  <c r="C39" i="19"/>
  <c r="C27" i="19"/>
  <c r="C28" i="19"/>
  <c r="C29" i="19"/>
  <c r="C30" i="19"/>
  <c r="C31" i="19"/>
  <c r="G11" i="19"/>
  <c r="G19" i="19"/>
  <c r="F11" i="19"/>
  <c r="F19" i="19"/>
  <c r="E11" i="19"/>
  <c r="E20" i="19" s="1"/>
  <c r="E19" i="19"/>
  <c r="D11" i="19"/>
  <c r="D20" i="19" s="1"/>
  <c r="D19" i="19"/>
  <c r="C11" i="19"/>
  <c r="C19" i="19"/>
  <c r="G65" i="18"/>
  <c r="E64" i="18"/>
  <c r="E62" i="18"/>
  <c r="E59" i="18"/>
  <c r="F59" i="18"/>
  <c r="E58" i="18"/>
  <c r="F58" i="18" s="1"/>
  <c r="E57" i="18"/>
  <c r="F57" i="18"/>
  <c r="E47" i="18"/>
  <c r="F54" i="18" s="1"/>
  <c r="E54" i="18"/>
  <c r="E46" i="18"/>
  <c r="F46" i="18" s="1"/>
  <c r="F53" i="18"/>
  <c r="E53" i="18"/>
  <c r="E45" i="18"/>
  <c r="F45" i="18" s="1"/>
  <c r="F52" i="18"/>
  <c r="E52" i="18"/>
  <c r="E49" i="18"/>
  <c r="F49" i="18"/>
  <c r="E48" i="18"/>
  <c r="F48" i="18"/>
  <c r="E42" i="18"/>
  <c r="F42" i="18" s="1"/>
  <c r="E41" i="18"/>
  <c r="F41" i="18"/>
  <c r="E40" i="18"/>
  <c r="F40" i="18" s="1"/>
  <c r="E39" i="18"/>
  <c r="F39" i="18"/>
  <c r="E38" i="18"/>
  <c r="F38" i="18" s="1"/>
  <c r="E37" i="18"/>
  <c r="F37" i="18"/>
  <c r="E36" i="18"/>
  <c r="F36" i="18" s="1"/>
  <c r="E35" i="18"/>
  <c r="F35" i="18"/>
  <c r="E32" i="18"/>
  <c r="F32" i="18" s="1"/>
  <c r="E31" i="18"/>
  <c r="F31" i="18"/>
  <c r="E30" i="18"/>
  <c r="F30" i="18" s="1"/>
  <c r="E29" i="18"/>
  <c r="F29" i="18"/>
  <c r="E28" i="18"/>
  <c r="F28" i="18" s="1"/>
  <c r="E27" i="18"/>
  <c r="F27" i="18"/>
  <c r="L24" i="18"/>
  <c r="K24" i="18"/>
  <c r="J24" i="18"/>
  <c r="I24" i="18"/>
  <c r="H24" i="18"/>
  <c r="E6" i="18"/>
  <c r="F6" i="18"/>
  <c r="E7" i="18"/>
  <c r="F7" i="18"/>
  <c r="E8" i="18"/>
  <c r="F8" i="18"/>
  <c r="E9" i="18"/>
  <c r="F9" i="18" s="1"/>
  <c r="E12" i="18"/>
  <c r="F12" i="18"/>
  <c r="G12" i="18" s="1"/>
  <c r="E14" i="18"/>
  <c r="F14" i="18"/>
  <c r="G14" i="18"/>
  <c r="E16" i="18"/>
  <c r="F16" i="18" s="1"/>
  <c r="E17" i="18"/>
  <c r="F17" i="18"/>
  <c r="E18" i="18"/>
  <c r="F18" i="18" s="1"/>
  <c r="E23" i="18"/>
  <c r="F23" i="18" s="1"/>
  <c r="G23" i="18" s="1"/>
  <c r="E21" i="18"/>
  <c r="F21" i="18"/>
  <c r="G21" i="18" s="1"/>
  <c r="C29" i="17"/>
  <c r="C31" i="17"/>
  <c r="C32" i="17"/>
  <c r="C33" i="17"/>
  <c r="C34" i="17"/>
  <c r="C37" i="17"/>
  <c r="C38" i="17"/>
  <c r="C39" i="17"/>
  <c r="C40" i="17"/>
  <c r="C41" i="17"/>
  <c r="C42" i="17"/>
  <c r="C43" i="17"/>
  <c r="A34" i="17"/>
  <c r="A33" i="17"/>
  <c r="A32" i="17"/>
  <c r="A31" i="17"/>
  <c r="A29" i="17"/>
  <c r="G12" i="17"/>
  <c r="G21" i="17"/>
  <c r="G22" i="17"/>
  <c r="F12" i="17"/>
  <c r="F21" i="17"/>
  <c r="F22" i="17" s="1"/>
  <c r="E12" i="17"/>
  <c r="E22" i="17" s="1"/>
  <c r="E21" i="17"/>
  <c r="D12" i="17"/>
  <c r="D21" i="17"/>
  <c r="C21" i="17"/>
  <c r="C12" i="17"/>
  <c r="G59" i="16"/>
  <c r="E58" i="16"/>
  <c r="E56" i="16"/>
  <c r="E53" i="16"/>
  <c r="F53" i="16" s="1"/>
  <c r="E52" i="16"/>
  <c r="F52" i="16"/>
  <c r="E49" i="16"/>
  <c r="F49" i="16"/>
  <c r="E48" i="16"/>
  <c r="F48" i="16"/>
  <c r="E47" i="16"/>
  <c r="F47" i="16"/>
  <c r="E46" i="16"/>
  <c r="F46" i="16"/>
  <c r="E45" i="16"/>
  <c r="F45" i="16" s="1"/>
  <c r="E44" i="16"/>
  <c r="F44" i="16"/>
  <c r="F41" i="16"/>
  <c r="E40" i="16"/>
  <c r="F40" i="16" s="1"/>
  <c r="E39" i="16"/>
  <c r="F39" i="16" s="1"/>
  <c r="E38" i="16"/>
  <c r="F38" i="16" s="1"/>
  <c r="E37" i="16"/>
  <c r="F37" i="16" s="1"/>
  <c r="E36" i="16"/>
  <c r="F36" i="16" s="1"/>
  <c r="E35" i="16"/>
  <c r="F35" i="16" s="1"/>
  <c r="E32" i="16"/>
  <c r="F32" i="16" s="1"/>
  <c r="E31" i="16"/>
  <c r="F31" i="16" s="1"/>
  <c r="L28" i="16"/>
  <c r="K28" i="16"/>
  <c r="J28" i="16"/>
  <c r="I28" i="16"/>
  <c r="H28" i="16"/>
  <c r="E6" i="16"/>
  <c r="F6" i="16"/>
  <c r="E7" i="16"/>
  <c r="F7" i="16"/>
  <c r="E8" i="16"/>
  <c r="F8" i="16"/>
  <c r="E9" i="16"/>
  <c r="F9" i="16" s="1"/>
  <c r="E10" i="16"/>
  <c r="F10" i="16"/>
  <c r="E11" i="16"/>
  <c r="F11" i="16"/>
  <c r="E12" i="16"/>
  <c r="F12" i="16"/>
  <c r="E13" i="16"/>
  <c r="F13" i="16"/>
  <c r="E18" i="16"/>
  <c r="F18" i="16" s="1"/>
  <c r="G18" i="16" s="1"/>
  <c r="E22" i="16"/>
  <c r="F22" i="16"/>
  <c r="E23" i="16"/>
  <c r="F23" i="16"/>
  <c r="E24" i="16"/>
  <c r="F24" i="16" s="1"/>
  <c r="E27" i="16"/>
  <c r="F27" i="16" s="1"/>
  <c r="G27" i="16" s="1"/>
  <c r="E16" i="16"/>
  <c r="F16" i="16"/>
  <c r="G16" i="16" s="1"/>
  <c r="E20" i="16"/>
  <c r="F20" i="16" s="1"/>
  <c r="G20" i="16" s="1"/>
  <c r="C34" i="15"/>
  <c r="C42" i="15"/>
  <c r="C43" i="15"/>
  <c r="G12" i="15"/>
  <c r="G20" i="15"/>
  <c r="F12" i="15"/>
  <c r="F20" i="15"/>
  <c r="E12" i="15"/>
  <c r="E20" i="15"/>
  <c r="D12" i="15"/>
  <c r="D20" i="15"/>
  <c r="D21" i="15"/>
  <c r="C6" i="15"/>
  <c r="C12" i="15"/>
  <c r="C20" i="15"/>
  <c r="C21" i="15"/>
  <c r="G64" i="14"/>
  <c r="E63" i="14"/>
  <c r="E61" i="14"/>
  <c r="E58" i="14"/>
  <c r="F58" i="14" s="1"/>
  <c r="E57" i="14"/>
  <c r="F57" i="14" s="1"/>
  <c r="E54" i="14"/>
  <c r="F54" i="14" s="1"/>
  <c r="E53" i="14"/>
  <c r="F53" i="14" s="1"/>
  <c r="E52" i="14"/>
  <c r="F52" i="14" s="1"/>
  <c r="E51" i="14"/>
  <c r="F51" i="14" s="1"/>
  <c r="E50" i="14"/>
  <c r="F50" i="14" s="1"/>
  <c r="E49" i="14"/>
  <c r="F49" i="14" s="1"/>
  <c r="E46" i="14"/>
  <c r="F46" i="14" s="1"/>
  <c r="E45" i="14"/>
  <c r="F45" i="14" s="1"/>
  <c r="E44" i="14"/>
  <c r="F44" i="14" s="1"/>
  <c r="F41" i="14"/>
  <c r="E40" i="14"/>
  <c r="F40" i="14"/>
  <c r="E39" i="14"/>
  <c r="F39" i="14"/>
  <c r="E38" i="14"/>
  <c r="F38" i="14"/>
  <c r="E37" i="14"/>
  <c r="F37" i="14"/>
  <c r="E36" i="14"/>
  <c r="F36" i="14" s="1"/>
  <c r="E35" i="14"/>
  <c r="F35" i="14"/>
  <c r="E34" i="14"/>
  <c r="F34" i="14"/>
  <c r="E33" i="14"/>
  <c r="F33" i="14"/>
  <c r="E30" i="14"/>
  <c r="F30" i="14"/>
  <c r="E29" i="14"/>
  <c r="F29" i="14"/>
  <c r="L26" i="14"/>
  <c r="K26" i="14"/>
  <c r="J26" i="14"/>
  <c r="I26" i="14"/>
  <c r="H26" i="14"/>
  <c r="E6" i="14"/>
  <c r="F6" i="14" s="1"/>
  <c r="E7" i="14"/>
  <c r="F7" i="14" s="1"/>
  <c r="E8" i="14"/>
  <c r="F8" i="14" s="1"/>
  <c r="E9" i="14"/>
  <c r="F9" i="14" s="1"/>
  <c r="E14" i="14"/>
  <c r="F14" i="14"/>
  <c r="G14" i="14" s="1"/>
  <c r="E18" i="14"/>
  <c r="F18" i="14" s="1"/>
  <c r="E19" i="14"/>
  <c r="F19" i="14" s="1"/>
  <c r="E20" i="14"/>
  <c r="F20" i="14" s="1"/>
  <c r="E23" i="14"/>
  <c r="F23" i="14"/>
  <c r="G23" i="14" s="1"/>
  <c r="E25" i="14"/>
  <c r="F25" i="14" s="1"/>
  <c r="G25" i="14" s="1"/>
  <c r="E16" i="14"/>
  <c r="F16" i="14"/>
  <c r="G16" i="14" s="1"/>
  <c r="E12" i="14"/>
  <c r="F12" i="14"/>
  <c r="G12" i="14" s="1"/>
  <c r="C36" i="13"/>
  <c r="C38" i="13"/>
  <c r="C39" i="13"/>
  <c r="C40" i="13"/>
  <c r="C41" i="13"/>
  <c r="C42" i="13"/>
  <c r="C43" i="13"/>
  <c r="C44" i="13"/>
  <c r="A35" i="13"/>
  <c r="A34" i="13"/>
  <c r="A30" i="13"/>
  <c r="G13" i="13"/>
  <c r="G22" i="13"/>
  <c r="G23" i="13" s="1"/>
  <c r="F13" i="13"/>
  <c r="F22" i="13"/>
  <c r="F23" i="13"/>
  <c r="E13" i="13"/>
  <c r="E22" i="13"/>
  <c r="D13" i="13"/>
  <c r="D23" i="13" s="1"/>
  <c r="D22" i="13"/>
  <c r="C13" i="13"/>
  <c r="C22" i="13"/>
  <c r="C23" i="13" s="1"/>
  <c r="E29" i="12"/>
  <c r="F29" i="12" s="1"/>
  <c r="E30" i="12"/>
  <c r="F30" i="12" s="1"/>
  <c r="E31" i="12"/>
  <c r="F31" i="12" s="1"/>
  <c r="E32" i="12"/>
  <c r="F32" i="12" s="1"/>
  <c r="E33" i="12"/>
  <c r="F33" i="12" s="1"/>
  <c r="E34" i="12"/>
  <c r="F34" i="12" s="1"/>
  <c r="E56" i="12"/>
  <c r="E54" i="12"/>
  <c r="E51" i="12"/>
  <c r="F51" i="12" s="1"/>
  <c r="E50" i="12"/>
  <c r="F50" i="12" s="1"/>
  <c r="E47" i="12"/>
  <c r="F47" i="12" s="1"/>
  <c r="E46" i="12"/>
  <c r="F46" i="12" s="1"/>
  <c r="E45" i="12"/>
  <c r="F45" i="12" s="1"/>
  <c r="E44" i="12"/>
  <c r="F44" i="12" s="1"/>
  <c r="E43" i="12"/>
  <c r="F43" i="12" s="1"/>
  <c r="E40" i="12"/>
  <c r="F40" i="12" s="1"/>
  <c r="E39" i="12"/>
  <c r="F39" i="12" s="1"/>
  <c r="E38" i="12"/>
  <c r="F38" i="12" s="1"/>
  <c r="F35" i="12"/>
  <c r="E26" i="12"/>
  <c r="F26" i="12"/>
  <c r="E25" i="12"/>
  <c r="F25" i="12"/>
  <c r="L22" i="12"/>
  <c r="K22" i="12"/>
  <c r="J22" i="12"/>
  <c r="I22" i="12"/>
  <c r="H22" i="12"/>
  <c r="E6" i="12"/>
  <c r="F6" i="12" s="1"/>
  <c r="E7" i="12"/>
  <c r="F7" i="12" s="1"/>
  <c r="E8" i="12"/>
  <c r="F8" i="12" s="1"/>
  <c r="E9" i="12"/>
  <c r="F9" i="12" s="1"/>
  <c r="E16" i="12"/>
  <c r="F16" i="12" s="1"/>
  <c r="G19" i="12" s="1"/>
  <c r="E17" i="12"/>
  <c r="F17" i="12"/>
  <c r="E18" i="12"/>
  <c r="F18" i="12"/>
  <c r="E21" i="12"/>
  <c r="F21" i="12" s="1"/>
  <c r="G21" i="12" s="1"/>
  <c r="E12" i="12"/>
  <c r="F12" i="12"/>
  <c r="G12" i="12" s="1"/>
  <c r="E14" i="12"/>
  <c r="F14" i="12" s="1"/>
  <c r="G14" i="12" s="1"/>
  <c r="E29" i="11"/>
  <c r="F29" i="11" s="1"/>
  <c r="E30" i="11"/>
  <c r="F30" i="11" s="1"/>
  <c r="E31" i="11"/>
  <c r="F31" i="11" s="1"/>
  <c r="E34" i="11"/>
  <c r="F34" i="11"/>
  <c r="E35" i="11"/>
  <c r="F35" i="11"/>
  <c r="E36" i="11"/>
  <c r="F36" i="11"/>
  <c r="E37" i="11"/>
  <c r="F37" i="11"/>
  <c r="E38" i="11"/>
  <c r="F38" i="11" s="1"/>
  <c r="E39" i="11"/>
  <c r="F39" i="11"/>
  <c r="E58" i="11"/>
  <c r="E56" i="11"/>
  <c r="E53" i="11"/>
  <c r="F53" i="11"/>
  <c r="E52" i="11"/>
  <c r="F52" i="11"/>
  <c r="E49" i="11"/>
  <c r="F49" i="11"/>
  <c r="E48" i="11"/>
  <c r="F48" i="11" s="1"/>
  <c r="E47" i="11"/>
  <c r="F47" i="11"/>
  <c r="E46" i="11"/>
  <c r="F46" i="11"/>
  <c r="E45" i="11"/>
  <c r="F45" i="11"/>
  <c r="E44" i="11"/>
  <c r="F44" i="11"/>
  <c r="E43" i="11"/>
  <c r="F43" i="11"/>
  <c r="F40" i="11"/>
  <c r="L26" i="11"/>
  <c r="K26" i="11"/>
  <c r="J26" i="11"/>
  <c r="I26" i="11"/>
  <c r="H26" i="11"/>
  <c r="E6" i="11"/>
  <c r="F6" i="11" s="1"/>
  <c r="E7" i="11"/>
  <c r="F7" i="11"/>
  <c r="E8" i="11"/>
  <c r="F8" i="11" s="1"/>
  <c r="E9" i="11"/>
  <c r="F9" i="11"/>
  <c r="E10" i="11"/>
  <c r="F10" i="11" s="1"/>
  <c r="E11" i="11"/>
  <c r="F11" i="11"/>
  <c r="E14" i="11"/>
  <c r="F14" i="11" s="1"/>
  <c r="G15" i="11" s="1"/>
  <c r="E18" i="11"/>
  <c r="F18" i="11" s="1"/>
  <c r="E19" i="11"/>
  <c r="F19" i="11"/>
  <c r="E20" i="11"/>
  <c r="F20" i="11" s="1"/>
  <c r="E25" i="11"/>
  <c r="F25" i="11" s="1"/>
  <c r="G25" i="11" s="1"/>
  <c r="E23" i="11"/>
  <c r="F23" i="11"/>
  <c r="G23" i="11"/>
  <c r="C28" i="10"/>
  <c r="C29" i="10"/>
  <c r="C30" i="10"/>
  <c r="C31" i="10"/>
  <c r="C32" i="10"/>
  <c r="C36" i="10"/>
  <c r="C37" i="10"/>
  <c r="C38" i="10"/>
  <c r="C39" i="10"/>
  <c r="C40" i="10"/>
  <c r="G12" i="10"/>
  <c r="G21" i="10" s="1"/>
  <c r="G20" i="10"/>
  <c r="F12" i="10"/>
  <c r="F20" i="10"/>
  <c r="F21" i="10" s="1"/>
  <c r="E12" i="10"/>
  <c r="E20" i="10"/>
  <c r="D12" i="10"/>
  <c r="D20" i="10"/>
  <c r="C12" i="10"/>
  <c r="C20" i="10"/>
  <c r="C27" i="9"/>
  <c r="C32" i="9" s="1"/>
  <c r="C42" i="9" s="1"/>
  <c r="C28" i="9"/>
  <c r="C29" i="9"/>
  <c r="C30" i="9"/>
  <c r="C31" i="9"/>
  <c r="C34" i="9"/>
  <c r="C35" i="9"/>
  <c r="C36" i="9"/>
  <c r="C37" i="9"/>
  <c r="C38" i="9"/>
  <c r="C39" i="9"/>
  <c r="C40" i="9"/>
  <c r="C41" i="9"/>
  <c r="G11" i="9"/>
  <c r="G20" i="9"/>
  <c r="G21" i="9"/>
  <c r="F11" i="9"/>
  <c r="F20" i="9"/>
  <c r="E11" i="9"/>
  <c r="E20" i="9"/>
  <c r="D11" i="9"/>
  <c r="D20" i="9"/>
  <c r="D21" i="9" s="1"/>
  <c r="C11" i="9"/>
  <c r="C20" i="9"/>
  <c r="C21" i="9"/>
  <c r="G65" i="8"/>
  <c r="E64" i="8"/>
  <c r="E62" i="8"/>
  <c r="E59" i="8"/>
  <c r="F59" i="8" s="1"/>
  <c r="E58" i="8"/>
  <c r="F58" i="8" s="1"/>
  <c r="E55" i="8"/>
  <c r="F55" i="8"/>
  <c r="E54" i="8"/>
  <c r="F54" i="8" s="1"/>
  <c r="E53" i="8"/>
  <c r="F53" i="8"/>
  <c r="E50" i="8"/>
  <c r="F50" i="8" s="1"/>
  <c r="E49" i="8"/>
  <c r="F49" i="8" s="1"/>
  <c r="E48" i="8"/>
  <c r="F48" i="8" s="1"/>
  <c r="F45" i="8"/>
  <c r="E44" i="8"/>
  <c r="F44" i="8" s="1"/>
  <c r="E43" i="8"/>
  <c r="F43" i="8"/>
  <c r="E42" i="8"/>
  <c r="F42" i="8" s="1"/>
  <c r="E41" i="8"/>
  <c r="F41" i="8"/>
  <c r="E40" i="8"/>
  <c r="F40" i="8" s="1"/>
  <c r="E39" i="8"/>
  <c r="F39" i="8"/>
  <c r="E36" i="8"/>
  <c r="F36" i="8" s="1"/>
  <c r="E35" i="8"/>
  <c r="F35" i="8" s="1"/>
  <c r="E34" i="8"/>
  <c r="F34" i="8" s="1"/>
  <c r="E33" i="8"/>
  <c r="F33" i="8"/>
  <c r="L30" i="8"/>
  <c r="K30" i="8"/>
  <c r="J30" i="8"/>
  <c r="I30" i="8"/>
  <c r="H30" i="8"/>
  <c r="E6" i="8"/>
  <c r="F6" i="8"/>
  <c r="E7" i="8"/>
  <c r="F7" i="8" s="1"/>
  <c r="E8" i="8"/>
  <c r="F8" i="8"/>
  <c r="E9" i="8"/>
  <c r="F9" i="8" s="1"/>
  <c r="E12" i="8"/>
  <c r="F12" i="8"/>
  <c r="E13" i="8"/>
  <c r="F13" i="8" s="1"/>
  <c r="E14" i="8"/>
  <c r="F14" i="8"/>
  <c r="E15" i="8"/>
  <c r="F15" i="8" s="1"/>
  <c r="E16" i="8"/>
  <c r="F16" i="8"/>
  <c r="E17" i="8"/>
  <c r="F17" i="8" s="1"/>
  <c r="E18" i="8"/>
  <c r="F18" i="8"/>
  <c r="E24" i="8"/>
  <c r="F24" i="8"/>
  <c r="E25" i="8"/>
  <c r="F25" i="8" s="1"/>
  <c r="E26" i="8"/>
  <c r="F26" i="8"/>
  <c r="E29" i="8"/>
  <c r="F29" i="8" s="1"/>
  <c r="G29" i="8" s="1"/>
  <c r="E21" i="8"/>
  <c r="F21" i="8" s="1"/>
  <c r="G22" i="8" s="1"/>
  <c r="C29" i="7"/>
  <c r="C30" i="7"/>
  <c r="C31" i="7"/>
  <c r="C32" i="7"/>
  <c r="C33" i="7"/>
  <c r="C36" i="7"/>
  <c r="C37" i="7"/>
  <c r="C38" i="7"/>
  <c r="C39" i="7"/>
  <c r="C40" i="7"/>
  <c r="C41" i="7"/>
  <c r="C42" i="7"/>
  <c r="G12" i="7"/>
  <c r="G21" i="7"/>
  <c r="G22" i="7" s="1"/>
  <c r="F12" i="7"/>
  <c r="F21" i="7"/>
  <c r="F22" i="7"/>
  <c r="E12" i="7"/>
  <c r="E21" i="7"/>
  <c r="D12" i="7"/>
  <c r="D21" i="7"/>
  <c r="C21" i="7"/>
  <c r="C12" i="7"/>
  <c r="G71" i="6"/>
  <c r="E70" i="6"/>
  <c r="E68" i="6"/>
  <c r="E65" i="6"/>
  <c r="F65" i="6" s="1"/>
  <c r="E64" i="6"/>
  <c r="F64" i="6"/>
  <c r="E61" i="6"/>
  <c r="F61" i="6" s="1"/>
  <c r="E60" i="6"/>
  <c r="F60" i="6"/>
  <c r="E59" i="6"/>
  <c r="F59" i="6" s="1"/>
  <c r="E58" i="6"/>
  <c r="F58" i="6"/>
  <c r="E57" i="6"/>
  <c r="F57" i="6" s="1"/>
  <c r="E56" i="6"/>
  <c r="F56" i="6"/>
  <c r="E55" i="6"/>
  <c r="F55" i="6" s="1"/>
  <c r="E54" i="6"/>
  <c r="F54" i="6"/>
  <c r="E51" i="6"/>
  <c r="F51" i="6" s="1"/>
  <c r="E50" i="6"/>
  <c r="F50" i="6"/>
  <c r="E49" i="6"/>
  <c r="F49" i="6" s="1"/>
  <c r="E48" i="6"/>
  <c r="F48" i="6"/>
  <c r="E47" i="6"/>
  <c r="F47" i="6" s="1"/>
  <c r="E46" i="6"/>
  <c r="F46" i="6"/>
  <c r="E45" i="6"/>
  <c r="F45" i="6" s="1"/>
  <c r="E44" i="6"/>
  <c r="F44" i="6"/>
  <c r="F41" i="6"/>
  <c r="E40" i="6"/>
  <c r="F40" i="6" s="1"/>
  <c r="E39" i="6"/>
  <c r="F39" i="6"/>
  <c r="E38" i="6"/>
  <c r="F38" i="6" s="1"/>
  <c r="E37" i="6"/>
  <c r="F37" i="6"/>
  <c r="E36" i="6"/>
  <c r="F36" i="6" s="1"/>
  <c r="E35" i="6"/>
  <c r="F35" i="6" s="1"/>
  <c r="E34" i="6"/>
  <c r="F34" i="6" s="1"/>
  <c r="E31" i="6"/>
  <c r="F31" i="6" s="1"/>
  <c r="E30" i="6"/>
  <c r="F30" i="6" s="1"/>
  <c r="E29" i="6"/>
  <c r="F29" i="6"/>
  <c r="E28" i="6"/>
  <c r="F28" i="6" s="1"/>
  <c r="E27" i="6"/>
  <c r="F27" i="6"/>
  <c r="E26" i="6"/>
  <c r="F26" i="6" s="1"/>
  <c r="L23" i="6"/>
  <c r="K23" i="6"/>
  <c r="J23" i="6"/>
  <c r="I23" i="6"/>
  <c r="H23" i="6"/>
  <c r="E6" i="6"/>
  <c r="F6" i="6" s="1"/>
  <c r="E7" i="6"/>
  <c r="F7" i="6"/>
  <c r="E8" i="6"/>
  <c r="F8" i="6" s="1"/>
  <c r="E9" i="6"/>
  <c r="F9" i="6"/>
  <c r="E10" i="6"/>
  <c r="F10" i="6" s="1"/>
  <c r="E11" i="6"/>
  <c r="F11" i="6" s="1"/>
  <c r="E12" i="6"/>
  <c r="F12" i="6" s="1"/>
  <c r="E15" i="6"/>
  <c r="F15" i="6" s="1"/>
  <c r="E16" i="6"/>
  <c r="F16" i="6" s="1"/>
  <c r="E17" i="6"/>
  <c r="F17" i="6"/>
  <c r="E20" i="6"/>
  <c r="F20" i="6"/>
  <c r="G20" i="6"/>
  <c r="E22" i="6"/>
  <c r="F22" i="6" s="1"/>
  <c r="G22" i="6" s="1"/>
  <c r="C34" i="5"/>
  <c r="C41" i="5" s="1"/>
  <c r="C42" i="5" s="1"/>
  <c r="C35" i="5"/>
  <c r="C36" i="5"/>
  <c r="C37" i="5"/>
  <c r="C39" i="5"/>
  <c r="C40" i="5"/>
  <c r="C28" i="5"/>
  <c r="C29" i="5"/>
  <c r="C30" i="5"/>
  <c r="C31" i="5"/>
  <c r="C32" i="5"/>
  <c r="G11" i="5"/>
  <c r="G21" i="5" s="1"/>
  <c r="G20" i="5"/>
  <c r="F11" i="5"/>
  <c r="F20" i="5"/>
  <c r="E11" i="5"/>
  <c r="E20" i="5"/>
  <c r="D11" i="5"/>
  <c r="D20" i="5"/>
  <c r="D21" i="5" s="1"/>
  <c r="C11" i="5"/>
  <c r="C20" i="5"/>
  <c r="C21" i="5"/>
  <c r="G63" i="4"/>
  <c r="E62" i="4"/>
  <c r="E60" i="4"/>
  <c r="E57" i="4"/>
  <c r="F57" i="4" s="1"/>
  <c r="E56" i="4"/>
  <c r="F56" i="4" s="1"/>
  <c r="E53" i="4"/>
  <c r="F53" i="4" s="1"/>
  <c r="E52" i="4"/>
  <c r="F52" i="4"/>
  <c r="E51" i="4"/>
  <c r="F51" i="4" s="1"/>
  <c r="E50" i="4"/>
  <c r="F50" i="4"/>
  <c r="E49" i="4"/>
  <c r="F49" i="4" s="1"/>
  <c r="E48" i="4"/>
  <c r="F48" i="4" s="1"/>
  <c r="E47" i="4"/>
  <c r="F47" i="4" s="1"/>
  <c r="E46" i="4"/>
  <c r="F46" i="4" s="1"/>
  <c r="E45" i="4"/>
  <c r="F45" i="4" s="1"/>
  <c r="E44" i="4"/>
  <c r="F44" i="4"/>
  <c r="E41" i="4"/>
  <c r="F41" i="4" s="1"/>
  <c r="E40" i="4"/>
  <c r="F40" i="4"/>
  <c r="E39" i="4"/>
  <c r="F39" i="4" s="1"/>
  <c r="F36" i="4"/>
  <c r="E35" i="4"/>
  <c r="F35" i="4"/>
  <c r="E34" i="4"/>
  <c r="F34" i="4" s="1"/>
  <c r="E33" i="4"/>
  <c r="F33" i="4"/>
  <c r="E32" i="4"/>
  <c r="F32" i="4" s="1"/>
  <c r="E31" i="4"/>
  <c r="F31" i="4"/>
  <c r="E30" i="4"/>
  <c r="F30" i="4" s="1"/>
  <c r="E29" i="4"/>
  <c r="F29" i="4"/>
  <c r="E28" i="4"/>
  <c r="F28" i="4" s="1"/>
  <c r="E25" i="4"/>
  <c r="F25" i="4"/>
  <c r="E24" i="4"/>
  <c r="F24" i="4" s="1"/>
  <c r="L21" i="4"/>
  <c r="K21" i="4"/>
  <c r="J21" i="4"/>
  <c r="I21" i="4"/>
  <c r="H21" i="4"/>
  <c r="E6" i="4"/>
  <c r="F6" i="4" s="1"/>
  <c r="E7" i="4"/>
  <c r="F7" i="4"/>
  <c r="E8" i="4"/>
  <c r="F8" i="4" s="1"/>
  <c r="E13" i="4"/>
  <c r="F13" i="4" s="1"/>
  <c r="G13" i="4" s="1"/>
  <c r="E15" i="4"/>
  <c r="F15" i="4" s="1"/>
  <c r="E16" i="4"/>
  <c r="F16" i="4" s="1"/>
  <c r="E17" i="4"/>
  <c r="F17" i="4"/>
  <c r="E20" i="4"/>
  <c r="F20" i="4" s="1"/>
  <c r="G20" i="4" s="1"/>
  <c r="E11" i="4"/>
  <c r="F11" i="4" s="1"/>
  <c r="G11" i="4" s="1"/>
  <c r="C29" i="3"/>
  <c r="C30" i="3"/>
  <c r="C31" i="3"/>
  <c r="C32" i="3"/>
  <c r="C33" i="3"/>
  <c r="C36" i="3"/>
  <c r="C37" i="3"/>
  <c r="C38" i="3"/>
  <c r="C39" i="3"/>
  <c r="C40" i="3"/>
  <c r="C41" i="3"/>
  <c r="C42" i="3"/>
  <c r="G12" i="3"/>
  <c r="G21" i="3"/>
  <c r="G22" i="3" s="1"/>
  <c r="F12" i="3"/>
  <c r="F22" i="3" s="1"/>
  <c r="F21" i="3"/>
  <c r="E12" i="3"/>
  <c r="E22" i="3" s="1"/>
  <c r="E21" i="3"/>
  <c r="D12" i="3"/>
  <c r="D21" i="3"/>
  <c r="C12" i="3"/>
  <c r="C21" i="3"/>
  <c r="C22" i="3" s="1"/>
  <c r="G66" i="2"/>
  <c r="E65" i="2"/>
  <c r="E63" i="2"/>
  <c r="E60" i="2"/>
  <c r="F60" i="2" s="1"/>
  <c r="E59" i="2"/>
  <c r="F59" i="2" s="1"/>
  <c r="E56" i="2"/>
  <c r="F56" i="2" s="1"/>
  <c r="E55" i="2"/>
  <c r="F55" i="2"/>
  <c r="E54" i="2"/>
  <c r="F54" i="2" s="1"/>
  <c r="E53" i="2"/>
  <c r="F53" i="2"/>
  <c r="E52" i="2"/>
  <c r="F52" i="2" s="1"/>
  <c r="E49" i="2"/>
  <c r="F49" i="2"/>
  <c r="E48" i="2"/>
  <c r="F48" i="2" s="1"/>
  <c r="E47" i="2"/>
  <c r="F47" i="2" s="1"/>
  <c r="F44" i="2"/>
  <c r="E43" i="2"/>
  <c r="F43" i="2"/>
  <c r="E42" i="2"/>
  <c r="F42" i="2" s="1"/>
  <c r="E41" i="2"/>
  <c r="F41" i="2" s="1"/>
  <c r="E40" i="2"/>
  <c r="F40" i="2" s="1"/>
  <c r="E39" i="2"/>
  <c r="F39" i="2"/>
  <c r="E38" i="2"/>
  <c r="F38" i="2" s="1"/>
  <c r="E37" i="2"/>
  <c r="F37" i="2" s="1"/>
  <c r="E36" i="2"/>
  <c r="F36" i="2" s="1"/>
  <c r="E35" i="2"/>
  <c r="F35" i="2" s="1"/>
  <c r="E32" i="2"/>
  <c r="F32" i="2" s="1"/>
  <c r="E31" i="2"/>
  <c r="F31" i="2"/>
  <c r="E30" i="2"/>
  <c r="F30" i="2" s="1"/>
  <c r="E29" i="2"/>
  <c r="F29" i="2"/>
  <c r="E28" i="2"/>
  <c r="F28" i="2" s="1"/>
  <c r="E27" i="2"/>
  <c r="F27" i="2" s="1"/>
  <c r="L24" i="2"/>
  <c r="K24" i="2"/>
  <c r="J24" i="2"/>
  <c r="I24" i="2"/>
  <c r="H24" i="2"/>
  <c r="E6" i="2"/>
  <c r="F6" i="2" s="1"/>
  <c r="E7" i="2"/>
  <c r="F7" i="2"/>
  <c r="E8" i="2"/>
  <c r="F8" i="2" s="1"/>
  <c r="E9" i="2"/>
  <c r="F9" i="2"/>
  <c r="E12" i="2"/>
  <c r="F12" i="2"/>
  <c r="G12" i="2"/>
  <c r="E14" i="2"/>
  <c r="F14" i="2" s="1"/>
  <c r="G14" i="2" s="1"/>
  <c r="E16" i="2"/>
  <c r="F16" i="2" s="1"/>
  <c r="E17" i="2"/>
  <c r="F17" i="2"/>
  <c r="E18" i="2"/>
  <c r="F18" i="2" s="1"/>
  <c r="E21" i="2"/>
  <c r="F21" i="2"/>
  <c r="G21" i="2" s="1"/>
  <c r="E23" i="2"/>
  <c r="F23" i="2"/>
  <c r="G23" i="2" s="1"/>
  <c r="C36" i="1"/>
  <c r="C38" i="1"/>
  <c r="C39" i="1"/>
  <c r="C40" i="1"/>
  <c r="C41" i="1"/>
  <c r="C42" i="1"/>
  <c r="C43" i="1"/>
  <c r="C44" i="1"/>
  <c r="G13" i="1"/>
  <c r="G22" i="1"/>
  <c r="F13" i="1"/>
  <c r="F22" i="1"/>
  <c r="E13" i="1"/>
  <c r="E22" i="1"/>
  <c r="E23" i="1" s="1"/>
  <c r="D13" i="1"/>
  <c r="D22" i="1"/>
  <c r="C7" i="1"/>
  <c r="C8" i="1"/>
  <c r="C9" i="1"/>
  <c r="C10" i="1"/>
  <c r="C11" i="1"/>
  <c r="C12" i="1"/>
  <c r="C22" i="1"/>
  <c r="A11" i="1"/>
  <c r="C217" i="22" l="1"/>
  <c r="E217" i="22"/>
  <c r="F217" i="22"/>
  <c r="D217" i="22"/>
  <c r="G23" i="1"/>
  <c r="C34" i="3"/>
  <c r="D46" i="1"/>
  <c r="D42" i="19" s="1"/>
  <c r="D22" i="7"/>
  <c r="G18" i="4"/>
  <c r="C20" i="19"/>
  <c r="C45" i="1"/>
  <c r="C46" i="1" s="1"/>
  <c r="E21" i="5"/>
  <c r="E22" i="7"/>
  <c r="E21" i="15"/>
  <c r="C32" i="19"/>
  <c r="C41" i="19" s="1"/>
  <c r="D45" i="17"/>
  <c r="G46" i="1"/>
  <c r="G21" i="14"/>
  <c r="F43" i="15"/>
  <c r="C44" i="17"/>
  <c r="E46" i="13"/>
  <c r="G43" i="15"/>
  <c r="G28" i="20"/>
  <c r="G9" i="4"/>
  <c r="G21" i="4" s="1"/>
  <c r="C21" i="10"/>
  <c r="F20" i="19"/>
  <c r="F46" i="13"/>
  <c r="E42" i="10"/>
  <c r="C13" i="1"/>
  <c r="C23" i="1" s="1"/>
  <c r="G14" i="16"/>
  <c r="G28" i="16" s="1"/>
  <c r="C35" i="17"/>
  <c r="C45" i="17" s="1"/>
  <c r="G10" i="18"/>
  <c r="C43" i="7"/>
  <c r="D41" i="19"/>
  <c r="E41" i="19"/>
  <c r="D23" i="1"/>
  <c r="G19" i="2"/>
  <c r="D22" i="3"/>
  <c r="C43" i="3"/>
  <c r="D22" i="17"/>
  <c r="C33" i="10"/>
  <c r="F21" i="5"/>
  <c r="F21" i="15"/>
  <c r="G25" i="16"/>
  <c r="G42" i="9"/>
  <c r="G42" i="19" s="1"/>
  <c r="G37" i="20"/>
  <c r="G65" i="20" s="1"/>
  <c r="C34" i="7"/>
  <c r="C44" i="7" s="1"/>
  <c r="C45" i="13"/>
  <c r="C46" i="13" s="1"/>
  <c r="F42" i="5"/>
  <c r="F42" i="19" s="1"/>
  <c r="D44" i="3"/>
  <c r="E44" i="3"/>
  <c r="E42" i="19" s="1"/>
  <c r="F49" i="20"/>
  <c r="D42" i="10"/>
  <c r="G20" i="19"/>
  <c r="G27" i="8"/>
  <c r="E21" i="9"/>
  <c r="C41" i="10"/>
  <c r="G12" i="11"/>
  <c r="D42" i="9"/>
  <c r="E21" i="10"/>
  <c r="G21" i="11"/>
  <c r="G41" i="11"/>
  <c r="F23" i="1"/>
  <c r="E23" i="13"/>
  <c r="G21" i="15"/>
  <c r="F44" i="7"/>
  <c r="G10" i="2"/>
  <c r="C42" i="10"/>
  <c r="G19" i="8"/>
  <c r="G13" i="6"/>
  <c r="G18" i="6"/>
  <c r="G10" i="8"/>
  <c r="G30" i="8" s="1"/>
  <c r="G10" i="12"/>
  <c r="G22" i="12" s="1"/>
  <c r="G36" i="12"/>
  <c r="G57" i="12" s="1"/>
  <c r="D21" i="10"/>
  <c r="G32" i="11"/>
  <c r="G10" i="14"/>
  <c r="G26" i="14" s="1"/>
  <c r="G20" i="20"/>
  <c r="F21" i="9"/>
  <c r="G19" i="18"/>
  <c r="G24" i="18" s="1"/>
  <c r="G10" i="20"/>
  <c r="F47" i="18"/>
  <c r="G59" i="11" l="1"/>
  <c r="G26" i="11"/>
  <c r="G31" i="20"/>
  <c r="G24" i="2"/>
  <c r="C44" i="3"/>
  <c r="G23" i="6"/>
</calcChain>
</file>

<file path=xl/sharedStrings.xml><?xml version="1.0" encoding="utf-8"?>
<sst xmlns="http://schemas.openxmlformats.org/spreadsheetml/2006/main" count="2414" uniqueCount="364">
  <si>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</si>
  <si>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</si>
  <si>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</si>
  <si>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</si>
  <si>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</si>
  <si>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</si>
  <si>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</si>
  <si>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</si>
  <si>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</si>
  <si>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</si>
  <si>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</si>
  <si>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</si>
  <si>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</si>
  <si>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</si>
  <si>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</si>
  <si>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</si>
  <si>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</si>
  <si>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</si>
  <si>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</si>
  <si>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</si>
  <si>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</si>
  <si>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</si>
  <si>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</si>
  <si>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</si>
  <si>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</si>
  <si>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</si>
  <si>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</si>
  <si>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</si>
  <si>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</si>
  <si>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</si>
  <si>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</si>
  <si>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</si>
  <si>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</si>
  <si>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</si>
  <si>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</si>
  <si>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</si>
  <si>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</si>
  <si>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</si>
  <si>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</si>
  <si>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</si>
  <si>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</si>
  <si>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</si>
  <si>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</si>
  <si>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</si>
  <si>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</si>
  <si>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</si>
  <si>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</si>
  <si>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</si>
  <si>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</si>
  <si>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</si>
  <si>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</si>
  <si>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</si>
  <si>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</si>
  <si>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</si>
  <si>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</si>
  <si>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</si>
  <si>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</si>
  <si>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</si>
  <si>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</si>
  <si>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</si>
  <si>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</si>
  <si>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</si>
  <si>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</si>
  <si>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</si>
  <si>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</si>
  <si>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</si>
  <si>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</si>
  <si>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</si>
  <si>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</si>
  <si>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</si>
  <si>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</si>
  <si>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</si>
  <si>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</si>
  <si>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</si>
  <si>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</si>
  <si>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</si>
  <si>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</si>
  <si>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</si>
  <si>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</si>
  <si>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</si>
  <si>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</si>
  <si>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</si>
  <si>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</si>
  <si>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</si>
  <si>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</si>
  <si>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</si>
  <si>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</si>
  <si>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</si>
  <si>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</si>
  <si>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</si>
  <si>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</si>
  <si>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</si>
  <si>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</si>
  <si>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</si>
  <si>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</si>
  <si>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</si>
  <si>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</si>
  <si>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</si>
  <si>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</si>
  <si>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</si>
  <si>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</si>
  <si>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</si>
  <si>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</si>
  <si>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</si>
  <si>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</si>
  <si>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</si>
  <si>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</si>
  <si>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</si>
  <si>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</si>
  <si>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</si>
  <si>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</si>
  <si>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</si>
  <si>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</si>
  <si>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</si>
  <si>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</si>
  <si>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</si>
  <si>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</si>
  <si>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</si>
  <si>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</si>
  <si>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</si>
  <si>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</si>
  <si>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</si>
  <si>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</si>
  <si>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</si>
  <si>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</si>
  <si>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</si>
  <si>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</si>
  <si>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</si>
  <si>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</si>
  <si>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</si>
  <si>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</si>
  <si>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</si>
  <si>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</si>
  <si>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</si>
  <si>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</si>
  <si>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</si>
  <si>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</si>
  <si>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</si>
  <si>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</si>
  <si>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</si>
  <si>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</si>
  <si>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</si>
  <si>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</si>
  <si>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</si>
  <si>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</si>
  <si>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</si>
  <si>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</si>
  <si>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</si>
  <si>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</si>
  <si>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</si>
  <si>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</si>
  <si>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</si>
  <si>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</si>
  <si>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</si>
  <si>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</si>
  <si>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</si>
  <si>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</si>
  <si>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</si>
  <si>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</si>
  <si>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</si>
  <si>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</si>
  <si>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</si>
  <si>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</si>
  <si>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</si>
  <si>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</si>
  <si>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</si>
  <si>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</si>
  <si>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</si>
  <si>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</si>
  <si>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</si>
  <si>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</si>
  <si>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</si>
  <si>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</si>
  <si>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</si>
  <si>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</si>
  <si>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</si>
  <si>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</si>
  <si>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</si>
  <si>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</si>
  <si>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</si>
  <si>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</si>
  <si>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</si>
  <si>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</si>
  <si>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</si>
  <si>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</si>
  <si>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</si>
  <si>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</si>
  <si>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</si>
  <si>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</si>
  <si>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</si>
  <si>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</si>
  <si>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</si>
  <si>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</si>
  <si>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</si>
  <si>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</si>
  <si>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</si>
  <si>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</si>
  <si>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</si>
  <si>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</si>
  <si>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</si>
  <si>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</si>
  <si>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</si>
  <si>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</si>
  <si>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</si>
  <si>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</si>
  <si>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</si>
  <si>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</si>
  <si>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</si>
  <si>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</si>
  <si>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</si>
  <si>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</si>
  <si>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</si>
  <si>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</si>
  <si>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</si>
  <si>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</si>
  <si>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</si>
  <si>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</si>
  <si>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</si>
  <si>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</si>
  <si>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</si>
  <si>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</si>
  <si>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</si>
  <si>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</si>
  <si>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</si>
  <si>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</si>
  <si>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</si>
  <si>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</si>
  <si>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</si>
  <si>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</si>
  <si>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</si>
  <si>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</si>
  <si>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</si>
  <si>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</si>
  <si>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</si>
  <si>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</si>
  <si>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</si>
  <si>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</si>
  <si>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</si>
  <si>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</si>
  <si>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</si>
  <si>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</si>
  <si>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</si>
  <si>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</si>
  <si>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</si>
  <si>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</si>
  <si>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</si>
  <si>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</si>
  <si>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</si>
  <si>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</si>
  <si>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</si>
  <si>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</si>
  <si>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</si>
  <si>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</si>
  <si>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</si>
  <si>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</si>
  <si>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</si>
  <si>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</si>
  <si>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</si>
  <si>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</si>
  <si>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</si>
  <si>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</si>
  <si>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</si>
  <si>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</si>
  <si>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</si>
  <si>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</si>
  <si>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</si>
  <si>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</si>
  <si>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</si>
  <si>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</si>
  <si>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</si>
  <si>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</si>
  <si>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</si>
  <si>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</si>
  <si>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</si>
  <si>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</si>
  <si>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</si>
  <si>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</si>
  <si>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</si>
  <si>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</si>
  <si>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Жаркое по-домашнему</t>
  </si>
  <si>
    <t>Пюре из бобовых с маслом</t>
  </si>
  <si>
    <t>Рассольник Ленинградский</t>
  </si>
  <si>
    <t>Суп картофельный с рисовой крупой</t>
  </si>
  <si>
    <t>Котлеты рыбные в томатном соусе</t>
  </si>
  <si>
    <t>Энергетическая ценность</t>
  </si>
  <si>
    <t>Пищевые вещества</t>
  </si>
  <si>
    <t>Вес             блюда</t>
  </si>
  <si>
    <t xml:space="preserve">              ЗАВТРАК</t>
  </si>
  <si>
    <t>Чай каркаде</t>
  </si>
  <si>
    <t>Тефтели мясные паровые</t>
  </si>
  <si>
    <t>Щи по-уральски</t>
  </si>
  <si>
    <t>Фрукты (Яблоко)</t>
  </si>
  <si>
    <t>Утверждаю:</t>
  </si>
  <si>
    <t>Согласовано:</t>
  </si>
  <si>
    <t xml:space="preserve">__________________ </t>
  </si>
  <si>
    <t xml:space="preserve">Директор </t>
  </si>
  <si>
    <t>___________________</t>
  </si>
  <si>
    <t>Примерное десятидневное меню приготавливаемых блюд  за счет частичной компенсации для питания обучающихся возрастной категории с 7-11 лет</t>
  </si>
  <si>
    <t>Каша рисовая вязкая</t>
  </si>
  <si>
    <t>Перевалов А.Я., 2021 г., ТТК</t>
  </si>
  <si>
    <t>Сыр полутвердый (порциями)</t>
  </si>
  <si>
    <t>75</t>
  </si>
  <si>
    <t>Чай с молоком</t>
  </si>
  <si>
    <t>ОБЕД (второй завтрак)</t>
  </si>
  <si>
    <t xml:space="preserve">Борщ с фасолью и картофелем </t>
  </si>
  <si>
    <t>Напиток из шиповника</t>
  </si>
  <si>
    <t xml:space="preserve">Хлеб ржано-пшеничный </t>
  </si>
  <si>
    <t xml:space="preserve">Хлеб пшеничный формовой </t>
  </si>
  <si>
    <t>Макаронные изделия отварные</t>
  </si>
  <si>
    <t>Птица в соусе с томатом</t>
  </si>
  <si>
    <t>Компот из смородины черной</t>
  </si>
  <si>
    <t>Суп крестьянский с крупой</t>
  </si>
  <si>
    <t>Котлеты рубленные (с соусом)</t>
  </si>
  <si>
    <t>Каша овсяная молочная жидкая</t>
  </si>
  <si>
    <t>Суп-харчо</t>
  </si>
  <si>
    <t>Сборник рецептур 2004г., ТТК</t>
  </si>
  <si>
    <t>Чай с сахаром</t>
  </si>
  <si>
    <t>Плов из отварной птицы</t>
  </si>
  <si>
    <t>Щи из свежей капусты</t>
  </si>
  <si>
    <t>Омлет натуральный</t>
  </si>
  <si>
    <t>Фрукты (Апельсин)</t>
  </si>
  <si>
    <t>860</t>
  </si>
  <si>
    <t>Компот из яблок и ягод замороженных</t>
  </si>
  <si>
    <t>Рагу из овощей и мяса</t>
  </si>
  <si>
    <t>Каша  "Дружба"</t>
  </si>
  <si>
    <t>Суп гороховый</t>
  </si>
  <si>
    <t>Запеканка рисовая с творогом</t>
  </si>
  <si>
    <t>Булочка ванильная</t>
  </si>
  <si>
    <t>Свекольник</t>
  </si>
  <si>
    <t>Запеканка картофельная с мясом</t>
  </si>
  <si>
    <t>№ Рецептуры</t>
  </si>
  <si>
    <t>Десятидневное меню для обеспечения питанием обучающихся с ОВЗ возрастной категории 12-18 лет</t>
  </si>
  <si>
    <t>940</t>
  </si>
  <si>
    <t>910</t>
  </si>
  <si>
    <t xml:space="preserve">           ЗАВТРАК</t>
  </si>
  <si>
    <t xml:space="preserve">                              День 1 Неделя 1              </t>
  </si>
  <si>
    <t xml:space="preserve">             ЗАВТРАК</t>
  </si>
  <si>
    <t xml:space="preserve">                                День 2 Неделя 1              </t>
  </si>
  <si>
    <t xml:space="preserve">                            День 3 Неделя 1              </t>
  </si>
  <si>
    <t xml:space="preserve">                                   День 4 Неделя 1              </t>
  </si>
  <si>
    <t xml:space="preserve">                    ЗАВТРАК</t>
  </si>
  <si>
    <t xml:space="preserve">                 ЗАВТРАК</t>
  </si>
  <si>
    <t xml:space="preserve">                                 День 5 Неделя 1              </t>
  </si>
  <si>
    <t xml:space="preserve">                                     День 6 Неделя 2              </t>
  </si>
  <si>
    <t xml:space="preserve">                   ЗАВТРАК</t>
  </si>
  <si>
    <t xml:space="preserve">                               День 7 Неделя 2              </t>
  </si>
  <si>
    <t xml:space="preserve">                              День 8 Неделя 2              </t>
  </si>
  <si>
    <t xml:space="preserve">                                  День 9 Неделя 2              </t>
  </si>
  <si>
    <t xml:space="preserve">                  ЗАВТРАК</t>
  </si>
  <si>
    <t xml:space="preserve">                                        День 10 Неделя 2              </t>
  </si>
  <si>
    <t>Единый сборник технологических нормативов, рецептур блюд и кулинарных изделий для детских садов, школ, школ-интернатор,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реабилитации, лечебно- профилактических учреждений/ сост. А. Я. Перевалов, Н. В. Тапешкина. - Изд-е 4-е доп. и испр. - Пермь, 2021. - 410 с.</t>
  </si>
  <si>
    <t>доб. Технико-технологические карты</t>
  </si>
  <si>
    <t>Сборник рецептур на продукцию для обучающихся во всех образовательных учреждениях/ сост. В. Т. Лапшина, 2004.</t>
  </si>
  <si>
    <t>Литература, используемая при составлении десятидневного меню:</t>
  </si>
  <si>
    <t xml:space="preserve">                                                           к Описанию объекта закупки</t>
  </si>
  <si>
    <t xml:space="preserve">                                Приложение №</t>
  </si>
  <si>
    <t>Овощи по сезону (огурцы соленые)</t>
  </si>
  <si>
    <t>640</t>
  </si>
  <si>
    <t>960</t>
  </si>
  <si>
    <t>Чай с лимоном</t>
  </si>
  <si>
    <t>Овощи по сезону (помидоры соленые)</t>
  </si>
  <si>
    <t>Пельмени мясные отварные</t>
  </si>
  <si>
    <t>Блинчики с вареной сгущенкой</t>
  </si>
  <si>
    <t>Овощи по сезону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</si>
</sst>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Calibri"/>
    </font>
    <font>
      <sz val="11"/>
      <color rgb="FF000000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name val="Arial Narrow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11"/>
      <color rgb="FFFFFFFF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2" fillId="4" borderId="0">
      <protection locked="0"/>
    </xf>
    <xf numFmtId="0" fontId="33" fillId="5" borderId="17">
      <protection locked="0"/>
    </xf>
  </cellStyleXfs>
  <cellXfs count="4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6" fillId="0" borderId="0" xfId="0" applyFont="1" applyAlignment="1"/>
    <xf numFmtId="2" fontId="1" fillId="0" borderId="0" xfId="0" applyNumberFormat="1" applyFont="1" applyAlignment="1"/>
    <xf numFmtId="2" fontId="7" fillId="0" borderId="0" xfId="0" applyNumberFormat="1" applyFont="1" applyAlignment="1"/>
    <xf numFmtId="0" fontId="2" fillId="0" borderId="2" xfId="0" applyFont="1" applyBorder="1" applyAlignment="1"/>
    <xf numFmtId="2" fontId="2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/>
    <xf numFmtId="49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/>
    <xf numFmtId="2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 applyAlignment="1"/>
    <xf numFmtId="2" fontId="5" fillId="0" borderId="0" xfId="0" applyNumberFormat="1" applyFont="1" applyAlignment="1"/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/>
    <xf numFmtId="0" fontId="5" fillId="0" borderId="2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/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/>
    <xf numFmtId="0" fontId="1" fillId="0" borderId="2" xfId="0" applyFont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2" fontId="8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0" fontId="2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2" fontId="5" fillId="0" borderId="8" xfId="0" applyNumberFormat="1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2" xfId="0" applyFont="1" applyBorder="1">
      <alignment vertical="center"/>
    </xf>
    <xf numFmtId="0" fontId="3" fillId="0" borderId="2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2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/>
    <xf numFmtId="2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8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3" fillId="2" borderId="2" xfId="0" applyFont="1" applyFill="1" applyBorder="1" applyAlignment="1">
      <alignment wrapText="1"/>
    </xf>
    <xf numFmtId="0" fontId="22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/>
    <xf numFmtId="0" fontId="2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2" fontId="24" fillId="0" borderId="0" xfId="0" applyNumberFormat="1" applyFont="1" applyAlignment="1"/>
    <xf numFmtId="0" fontId="2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1" fontId="3" fillId="0" borderId="6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/>
    <xf numFmtId="0" fontId="16" fillId="0" borderId="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5" fillId="2" borderId="2" xfId="0" applyFont="1" applyFill="1" applyBorder="1" applyAlignment="1">
      <alignment vertical="center" wrapText="1"/>
    </xf>
    <xf numFmtId="2" fontId="18" fillId="0" borderId="2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25" fillId="0" borderId="2" xfId="0" applyFont="1" applyBorder="1">
      <alignment vertical="center"/>
    </xf>
    <xf numFmtId="0" fontId="2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/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1" fillId="0" borderId="2" xfId="0" applyFont="1" applyBorder="1" applyAlignment="1">
      <alignment vertical="center" wrapText="1"/>
    </xf>
    <xf numFmtId="2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/>
    <xf numFmtId="2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/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wrapText="1"/>
    </xf>
    <xf numFmtId="0" fontId="9" fillId="0" borderId="2" xfId="0" applyFont="1" applyBorder="1" applyAlignment="1"/>
    <xf numFmtId="0" fontId="26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/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30" fillId="0" borderId="0" xfId="0" applyFont="1" applyAlignment="1"/>
    <xf numFmtId="2" fontId="31" fillId="0" borderId="0" xfId="0" applyNumberFormat="1" applyFont="1" applyAlignment="1"/>
    <xf numFmtId="0" fontId="2" fillId="0" borderId="6" xfId="0" applyFont="1" applyBorder="1" applyAlignment="1"/>
    <xf numFmtId="1" fontId="3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right" vertical="center"/>
    </xf>
    <xf numFmtId="0" fontId="15" fillId="0" borderId="0" xfId="0" applyFont="1" applyAlignment="1"/>
    <xf numFmtId="0" fontId="15" fillId="0" borderId="2" xfId="0" applyFont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>
      <alignment vertical="center"/>
    </xf>
    <xf numFmtId="2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Border="1" applyAlignment="1"/>
    <xf numFmtId="0" fontId="31" fillId="0" borderId="0" xfId="0" applyFont="1">
      <alignment vertical="center"/>
    </xf>
    <xf numFmtId="0" fontId="1" fillId="0" borderId="0" xfId="0" applyFont="1" applyBorder="1" applyAlignment="1">
      <alignment horizontal="center"/>
    </xf>
    <xf numFmtId="0" fontId="2" fillId="0" borderId="6" xfId="0" applyFont="1" applyFill="1" applyBorder="1" applyAlignment="1">
      <alignment horizontal="left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/>
    <xf numFmtId="2" fontId="2" fillId="0" borderId="2" xfId="0" applyNumberFormat="1" applyFont="1" applyFill="1" applyBorder="1" applyAlignment="1">
      <alignment horizontal="center"/>
    </xf>
    <xf numFmtId="0" fontId="27" fillId="0" borderId="2" xfId="0" applyFont="1" applyFill="1" applyBorder="1">
      <alignment vertical="center"/>
    </xf>
    <xf numFmtId="2" fontId="27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6" fillId="0" borderId="0" xfId="0" applyFont="1" applyFill="1" applyAlignment="1"/>
    <xf numFmtId="2" fontId="1" fillId="0" borderId="0" xfId="0" applyNumberFormat="1" applyFont="1" applyFill="1" applyAlignment="1"/>
    <xf numFmtId="2" fontId="7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2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0" fontId="3" fillId="0" borderId="16" xfId="0" applyFont="1" applyFill="1" applyBorder="1" applyAlignment="1">
      <alignment horizontal="center" vertical="center"/>
    </xf>
    <xf numFmtId="2" fontId="3" fillId="0" borderId="1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/>
    <xf numFmtId="0" fontId="3" fillId="0" borderId="6" xfId="0" applyFont="1" applyFill="1" applyBorder="1">
      <alignment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/>
    <xf numFmtId="0" fontId="35" fillId="0" borderId="2" xfId="0" applyFont="1" applyFill="1" applyBorder="1" applyAlignment="1">
      <alignment vertical="center" wrapText="1"/>
    </xf>
    <xf numFmtId="2" fontId="34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Alignment="1"/>
    <xf numFmtId="2" fontId="24" fillId="0" borderId="0" xfId="0" applyNumberFormat="1" applyFont="1" applyFill="1" applyAlignment="1"/>
    <xf numFmtId="2" fontId="2" fillId="0" borderId="0" xfId="0" applyNumberFormat="1" applyFont="1" applyFill="1" applyAlignment="1"/>
    <xf numFmtId="0" fontId="3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2" fontId="35" fillId="0" borderId="2" xfId="0" applyNumberFormat="1" applyFont="1" applyFill="1" applyBorder="1" applyAlignment="1">
      <alignment horizontal="center" vertical="center" wrapText="1"/>
    </xf>
    <xf numFmtId="0" fontId="35" fillId="0" borderId="2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/>
    </xf>
    <xf numFmtId="2" fontId="35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Alignment="1"/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/>
    </xf>
    <xf numFmtId="0" fontId="2" fillId="0" borderId="0" xfId="0" applyNumberFormat="1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2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2" borderId="8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Вывод" xfId="2" xr:uid="{00000000-0005-0000-0000-000000000000}"/>
    <cellStyle name="Нейтральный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46" Type="http://www.wps.cn/officeDocument/2020/cellImage" Target="NUL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opLeftCell="A38" workbookViewId="0">
      <selection activeCell="A38" sqref="A1:XFD1048576"/>
    </sheetView>
  </sheetViews>
  <sheetFormatPr defaultColWidth="9.140625" defaultRowHeight="16.5" x14ac:dyDescent="0.3"/>
  <cols>
    <col min="1" max="1" width="33.42578125" style="1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3.42578125" style="2" customWidth="1"/>
    <col min="9" max="9" width="15.28515625" style="2" customWidth="1"/>
    <col min="10" max="16384" width="9.140625" style="3"/>
  </cols>
  <sheetData>
    <row r="1" spans="1:12" hidden="1" x14ac:dyDescent="0.3">
      <c r="A1" s="4"/>
      <c r="B1" s="5"/>
      <c r="C1" s="6"/>
      <c r="D1" s="6"/>
      <c r="E1" s="6"/>
      <c r="F1" s="6"/>
      <c r="G1" s="6"/>
      <c r="H1" s="6"/>
      <c r="I1" s="6"/>
    </row>
    <row r="2" spans="1:12" ht="21" customHeight="1" x14ac:dyDescent="0.3">
      <c r="A2" s="357" t="s">
        <v>43</v>
      </c>
      <c r="B2" s="357"/>
      <c r="C2" s="357"/>
      <c r="D2" s="357"/>
      <c r="E2" s="357"/>
      <c r="F2" s="357"/>
      <c r="G2" s="357"/>
      <c r="H2" s="357"/>
      <c r="I2" s="357"/>
    </row>
    <row r="3" spans="1:12" ht="25.5" customHeight="1" x14ac:dyDescent="0.3">
      <c r="A3" s="4"/>
      <c r="B3" s="7"/>
      <c r="C3" s="362" t="s">
        <v>0</v>
      </c>
      <c r="D3" s="362"/>
      <c r="E3" s="362"/>
      <c r="F3" s="362"/>
      <c r="G3" s="362"/>
      <c r="H3" s="6"/>
      <c r="I3" s="6"/>
    </row>
    <row r="4" spans="1:12" s="8" customFormat="1" x14ac:dyDescent="0.25">
      <c r="A4" s="358" t="s">
        <v>1</v>
      </c>
      <c r="B4" s="363" t="s">
        <v>2</v>
      </c>
      <c r="C4" s="363" t="s">
        <v>3</v>
      </c>
      <c r="D4" s="360" t="s">
        <v>4</v>
      </c>
      <c r="E4" s="360" t="s">
        <v>5</v>
      </c>
      <c r="F4" s="359" t="s">
        <v>6</v>
      </c>
      <c r="G4" s="360" t="s">
        <v>7</v>
      </c>
      <c r="H4" s="359" t="s">
        <v>8</v>
      </c>
      <c r="I4" s="359" t="s">
        <v>9</v>
      </c>
    </row>
    <row r="5" spans="1:12" s="8" customFormat="1" ht="7.5" customHeight="1" x14ac:dyDescent="0.25">
      <c r="A5" s="358"/>
      <c r="B5" s="363"/>
      <c r="C5" s="363"/>
      <c r="D5" s="360"/>
      <c r="E5" s="360"/>
      <c r="F5" s="359"/>
      <c r="G5" s="360"/>
      <c r="H5" s="359"/>
      <c r="I5" s="359"/>
    </row>
    <row r="6" spans="1:12" s="8" customFormat="1" x14ac:dyDescent="0.25">
      <c r="A6" s="358"/>
      <c r="B6" s="9" t="s">
        <v>10</v>
      </c>
      <c r="C6" s="363"/>
      <c r="D6" s="10" t="s">
        <v>10</v>
      </c>
      <c r="E6" s="10" t="s">
        <v>10</v>
      </c>
      <c r="F6" s="11" t="s">
        <v>10</v>
      </c>
      <c r="G6" s="10" t="s">
        <v>11</v>
      </c>
      <c r="H6" s="359"/>
      <c r="I6" s="359"/>
    </row>
    <row r="7" spans="1:12" s="12" customFormat="1" ht="39.75" customHeight="1" x14ac:dyDescent="0.3">
      <c r="A7" s="13" t="s">
        <v>28</v>
      </c>
      <c r="B7" s="14" t="s">
        <v>29</v>
      </c>
      <c r="C7" s="15">
        <f t="shared" ref="C7:C12" si="0">C30</f>
        <v>33.299999999999997</v>
      </c>
      <c r="D7" s="14">
        <v>5.2</v>
      </c>
      <c r="E7" s="14">
        <v>10.8</v>
      </c>
      <c r="F7" s="14">
        <v>30</v>
      </c>
      <c r="G7" s="16">
        <v>220</v>
      </c>
      <c r="H7" s="17" t="s">
        <v>30</v>
      </c>
      <c r="I7" s="18" t="s">
        <v>31</v>
      </c>
    </row>
    <row r="8" spans="1:12" s="2" customFormat="1" ht="24.75" customHeight="1" x14ac:dyDescent="0.3">
      <c r="A8" s="19" t="s">
        <v>32</v>
      </c>
      <c r="B8" s="18">
        <v>20</v>
      </c>
      <c r="C8" s="15">
        <f t="shared" si="0"/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12" ht="22.5" customHeight="1" x14ac:dyDescent="0.3">
      <c r="A9" s="19" t="s">
        <v>14</v>
      </c>
      <c r="B9" s="20">
        <v>10</v>
      </c>
      <c r="C9" s="15">
        <f t="shared" si="0"/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18" t="s">
        <v>12</v>
      </c>
      <c r="I9" s="18" t="s">
        <v>15</v>
      </c>
    </row>
    <row r="10" spans="1:12" ht="24" customHeight="1" x14ac:dyDescent="0.3">
      <c r="A10" s="19" t="s">
        <v>16</v>
      </c>
      <c r="B10" s="18">
        <v>40</v>
      </c>
      <c r="C10" s="15">
        <f t="shared" si="0"/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</row>
    <row r="11" spans="1:12" ht="35.25" customHeight="1" x14ac:dyDescent="0.3">
      <c r="A11" s="13" t="str">
        <f>A34</f>
        <v>Кондитерские изделия (Зефир)</v>
      </c>
      <c r="B11" s="14">
        <v>55</v>
      </c>
      <c r="C11" s="15">
        <f t="shared" si="0"/>
        <v>12.17</v>
      </c>
      <c r="D11" s="14">
        <v>4</v>
      </c>
      <c r="E11" s="14">
        <v>18</v>
      </c>
      <c r="F11" s="14">
        <v>65</v>
      </c>
      <c r="G11" s="14">
        <v>122</v>
      </c>
      <c r="H11" s="17" t="s">
        <v>266</v>
      </c>
      <c r="I11" s="18"/>
    </row>
    <row r="12" spans="1:12" ht="33" x14ac:dyDescent="0.3">
      <c r="A12" s="21" t="s">
        <v>63</v>
      </c>
      <c r="B12" s="18">
        <v>200</v>
      </c>
      <c r="C12" s="15">
        <f t="shared" si="0"/>
        <v>5.74</v>
      </c>
      <c r="D12" s="15">
        <v>0.3</v>
      </c>
      <c r="E12" s="15">
        <v>0</v>
      </c>
      <c r="F12" s="15">
        <v>7.48</v>
      </c>
      <c r="G12" s="15">
        <v>28.55</v>
      </c>
      <c r="H12" s="18" t="s">
        <v>12</v>
      </c>
      <c r="I12" s="18" t="s">
        <v>64</v>
      </c>
      <c r="J12" s="22"/>
      <c r="K12" s="23"/>
      <c r="L12" s="24"/>
    </row>
    <row r="13" spans="1:12" ht="20.25" customHeight="1" x14ac:dyDescent="0.3">
      <c r="A13" s="25" t="s">
        <v>18</v>
      </c>
      <c r="B13" s="26"/>
      <c r="C13" s="26">
        <f>SUM(C7:C12)</f>
        <v>73.02</v>
      </c>
      <c r="D13" s="26">
        <f>SUM(D7:D12)</f>
        <v>17.52</v>
      </c>
      <c r="E13" s="26">
        <f>SUM(E7:E12)</f>
        <v>42.120000000000005</v>
      </c>
      <c r="F13" s="26">
        <f>SUM(F7:F12)</f>
        <v>122.58</v>
      </c>
      <c r="G13" s="26">
        <f>SUM(G7:G12)</f>
        <v>610.85</v>
      </c>
      <c r="H13" s="10"/>
      <c r="I13" s="10"/>
    </row>
    <row r="14" spans="1:12" ht="21" customHeight="1" x14ac:dyDescent="0.3">
      <c r="A14" s="361" t="s">
        <v>19</v>
      </c>
      <c r="B14" s="361"/>
      <c r="C14" s="361"/>
      <c r="D14" s="361"/>
      <c r="E14" s="361"/>
      <c r="F14" s="361"/>
      <c r="G14" s="361"/>
      <c r="H14" s="361"/>
      <c r="I14" s="361"/>
    </row>
    <row r="15" spans="1:12" s="8" customFormat="1" ht="31.5" customHeight="1" x14ac:dyDescent="0.3">
      <c r="A15" s="21" t="s">
        <v>36</v>
      </c>
      <c r="B15" s="18">
        <v>60</v>
      </c>
      <c r="C15" s="15">
        <v>5</v>
      </c>
      <c r="D15" s="15">
        <v>1</v>
      </c>
      <c r="E15" s="15">
        <v>6.1</v>
      </c>
      <c r="F15" s="15">
        <v>5.8</v>
      </c>
      <c r="G15" s="15">
        <v>81.5</v>
      </c>
      <c r="H15" s="18" t="s">
        <v>12</v>
      </c>
      <c r="I15" s="18" t="s">
        <v>37</v>
      </c>
    </row>
    <row r="16" spans="1:12" ht="35.25" customHeight="1" x14ac:dyDescent="0.3">
      <c r="A16" s="21" t="s">
        <v>177</v>
      </c>
      <c r="B16" s="18">
        <v>250</v>
      </c>
      <c r="C16" s="15">
        <v>15</v>
      </c>
      <c r="D16" s="15">
        <v>3.49</v>
      </c>
      <c r="E16" s="15">
        <v>6.42</v>
      </c>
      <c r="F16" s="15">
        <v>9.1999999999999993</v>
      </c>
      <c r="G16" s="27">
        <v>104.4</v>
      </c>
      <c r="H16" s="18" t="s">
        <v>12</v>
      </c>
      <c r="I16" s="18" t="s">
        <v>52</v>
      </c>
    </row>
    <row r="17" spans="1:9" ht="27" customHeight="1" x14ac:dyDescent="0.3">
      <c r="A17" s="28" t="s">
        <v>38</v>
      </c>
      <c r="B17" s="20">
        <v>180</v>
      </c>
      <c r="C17" s="15">
        <v>10</v>
      </c>
      <c r="D17" s="15">
        <v>4.32</v>
      </c>
      <c r="E17" s="15">
        <v>6.48</v>
      </c>
      <c r="F17" s="15">
        <v>43.7</v>
      </c>
      <c r="G17" s="15">
        <v>250.44</v>
      </c>
      <c r="H17" s="18" t="s">
        <v>12</v>
      </c>
      <c r="I17" s="18" t="s">
        <v>39</v>
      </c>
    </row>
    <row r="18" spans="1:9" ht="24" customHeight="1" x14ac:dyDescent="0.3">
      <c r="A18" s="19" t="s">
        <v>55</v>
      </c>
      <c r="B18" s="18">
        <v>90</v>
      </c>
      <c r="C18" s="15">
        <v>35</v>
      </c>
      <c r="D18" s="15">
        <v>17.28</v>
      </c>
      <c r="E18" s="15">
        <v>3.96</v>
      </c>
      <c r="F18" s="15">
        <v>12.12</v>
      </c>
      <c r="G18" s="15">
        <v>152.4</v>
      </c>
      <c r="H18" s="18" t="s">
        <v>56</v>
      </c>
      <c r="I18" s="18">
        <v>500</v>
      </c>
    </row>
    <row r="19" spans="1:9" ht="25.5" customHeight="1" x14ac:dyDescent="0.3">
      <c r="A19" s="19" t="s">
        <v>23</v>
      </c>
      <c r="B19" s="29">
        <v>200</v>
      </c>
      <c r="C19" s="30">
        <v>5</v>
      </c>
      <c r="D19" s="30">
        <v>0.6</v>
      </c>
      <c r="E19" s="30">
        <v>0</v>
      </c>
      <c r="F19" s="30">
        <v>22.8</v>
      </c>
      <c r="G19" s="30">
        <v>93.2</v>
      </c>
      <c r="H19" s="18" t="s">
        <v>12</v>
      </c>
      <c r="I19" s="29" t="s">
        <v>24</v>
      </c>
    </row>
    <row r="20" spans="1:9" ht="33" x14ac:dyDescent="0.3">
      <c r="A20" s="21" t="s">
        <v>25</v>
      </c>
      <c r="B20" s="31">
        <v>80</v>
      </c>
      <c r="C20" s="32">
        <v>1.5</v>
      </c>
      <c r="D20" s="32">
        <v>6.5</v>
      </c>
      <c r="E20" s="32">
        <v>0.8</v>
      </c>
      <c r="F20" s="32">
        <v>33.799999999999997</v>
      </c>
      <c r="G20" s="32">
        <v>177.6</v>
      </c>
      <c r="H20" s="33" t="s">
        <v>26</v>
      </c>
      <c r="I20" s="31">
        <v>13003</v>
      </c>
    </row>
    <row r="21" spans="1:9" ht="30.75" customHeight="1" x14ac:dyDescent="0.3">
      <c r="A21" s="21" t="s">
        <v>41</v>
      </c>
      <c r="B21" s="18">
        <v>30</v>
      </c>
      <c r="C21" s="15">
        <v>1.5</v>
      </c>
      <c r="D21" s="15">
        <v>2.4</v>
      </c>
      <c r="E21" s="15">
        <v>0.3</v>
      </c>
      <c r="F21" s="15">
        <v>14.6</v>
      </c>
      <c r="G21" s="15">
        <v>72.599999999999994</v>
      </c>
      <c r="H21" s="34" t="s">
        <v>26</v>
      </c>
      <c r="I21" s="31">
        <v>13002</v>
      </c>
    </row>
    <row r="22" spans="1:9" ht="19.5" customHeight="1" x14ac:dyDescent="0.3">
      <c r="A22" s="35" t="s">
        <v>27</v>
      </c>
      <c r="B22" s="36"/>
      <c r="C22" s="37">
        <f>SUM(C15:C21)</f>
        <v>73</v>
      </c>
      <c r="D22" s="37">
        <f>SUM(D15:D21)</f>
        <v>35.590000000000003</v>
      </c>
      <c r="E22" s="37">
        <f>SUM(E15:E21)</f>
        <v>24.060000000000002</v>
      </c>
      <c r="F22" s="37">
        <f>SUM(F15:F21)</f>
        <v>142.02000000000001</v>
      </c>
      <c r="G22" s="37">
        <f>SUM(G15:G21)</f>
        <v>932.1400000000001</v>
      </c>
      <c r="H22" s="38"/>
      <c r="I22" s="38"/>
    </row>
    <row r="23" spans="1:9" ht="21.75" customHeight="1" x14ac:dyDescent="0.3">
      <c r="A23" s="39" t="s">
        <v>42</v>
      </c>
      <c r="B23" s="16"/>
      <c r="C23" s="40">
        <f>C13+C22</f>
        <v>146.01999999999998</v>
      </c>
      <c r="D23" s="40">
        <f>D13+D22</f>
        <v>53.11</v>
      </c>
      <c r="E23" s="40">
        <f>E13+E22</f>
        <v>66.180000000000007</v>
      </c>
      <c r="F23" s="40">
        <f>F13+F22</f>
        <v>264.60000000000002</v>
      </c>
      <c r="G23" s="40">
        <f>G13+G22</f>
        <v>1542.9900000000002</v>
      </c>
      <c r="H23" s="16"/>
      <c r="I23" s="16"/>
    </row>
    <row r="24" spans="1:9" x14ac:dyDescent="0.3">
      <c r="A24" s="4"/>
      <c r="B24" s="5"/>
      <c r="C24" s="6"/>
      <c r="D24" s="6"/>
      <c r="E24" s="6"/>
      <c r="F24" s="6"/>
      <c r="G24" s="6"/>
      <c r="H24" s="6"/>
      <c r="I24" s="6"/>
    </row>
    <row r="25" spans="1:9" x14ac:dyDescent="0.3">
      <c r="A25" s="357" t="s">
        <v>44</v>
      </c>
      <c r="B25" s="357"/>
      <c r="C25" s="357"/>
      <c r="D25" s="357"/>
      <c r="E25" s="357"/>
      <c r="F25" s="357"/>
      <c r="G25" s="357"/>
      <c r="H25" s="357"/>
      <c r="I25" s="357"/>
    </row>
    <row r="26" spans="1:9" x14ac:dyDescent="0.3">
      <c r="A26" s="4"/>
      <c r="B26" s="7"/>
      <c r="C26" s="362" t="s">
        <v>0</v>
      </c>
      <c r="D26" s="362"/>
      <c r="E26" s="362"/>
      <c r="F26" s="362"/>
      <c r="G26" s="362"/>
      <c r="H26" s="6"/>
      <c r="I26" s="6"/>
    </row>
    <row r="27" spans="1:9" s="8" customFormat="1" x14ac:dyDescent="0.25">
      <c r="A27" s="358" t="s">
        <v>1</v>
      </c>
      <c r="B27" s="363" t="s">
        <v>2</v>
      </c>
      <c r="C27" s="363" t="s">
        <v>3</v>
      </c>
      <c r="D27" s="360" t="s">
        <v>4</v>
      </c>
      <c r="E27" s="360" t="s">
        <v>5</v>
      </c>
      <c r="F27" s="359" t="s">
        <v>6</v>
      </c>
      <c r="G27" s="360" t="s">
        <v>7</v>
      </c>
      <c r="H27" s="359" t="s">
        <v>8</v>
      </c>
      <c r="I27" s="359" t="s">
        <v>9</v>
      </c>
    </row>
    <row r="28" spans="1:9" s="8" customFormat="1" x14ac:dyDescent="0.25">
      <c r="A28" s="358"/>
      <c r="B28" s="363"/>
      <c r="C28" s="363"/>
      <c r="D28" s="360"/>
      <c r="E28" s="360"/>
      <c r="F28" s="359"/>
      <c r="G28" s="360"/>
      <c r="H28" s="359"/>
      <c r="I28" s="359"/>
    </row>
    <row r="29" spans="1:9" s="8" customFormat="1" x14ac:dyDescent="0.25">
      <c r="A29" s="358"/>
      <c r="B29" s="9" t="s">
        <v>10</v>
      </c>
      <c r="C29" s="363"/>
      <c r="D29" s="10" t="s">
        <v>10</v>
      </c>
      <c r="E29" s="10" t="s">
        <v>10</v>
      </c>
      <c r="F29" s="11" t="s">
        <v>10</v>
      </c>
      <c r="G29" s="10" t="s">
        <v>11</v>
      </c>
      <c r="H29" s="359"/>
      <c r="I29" s="359"/>
    </row>
    <row r="30" spans="1:9" ht="38.25" x14ac:dyDescent="0.3">
      <c r="A30" s="13" t="s">
        <v>28</v>
      </c>
      <c r="B30" s="14" t="s">
        <v>45</v>
      </c>
      <c r="C30" s="15">
        <v>33.299999999999997</v>
      </c>
      <c r="D30" s="14">
        <v>5.34</v>
      </c>
      <c r="E30" s="14">
        <v>11.23</v>
      </c>
      <c r="F30" s="14">
        <v>35.01</v>
      </c>
      <c r="G30" s="16">
        <v>263</v>
      </c>
      <c r="H30" s="17" t="s">
        <v>30</v>
      </c>
      <c r="I30" s="18" t="s">
        <v>31</v>
      </c>
    </row>
    <row r="31" spans="1:9" ht="21" customHeight="1" x14ac:dyDescent="0.3">
      <c r="A31" s="19" t="s">
        <v>32</v>
      </c>
      <c r="B31" s="18">
        <v>20</v>
      </c>
      <c r="C31" s="15">
        <v>11.77</v>
      </c>
      <c r="D31" s="15">
        <v>5.12</v>
      </c>
      <c r="E31" s="15">
        <v>5.22</v>
      </c>
      <c r="F31" s="15">
        <v>0</v>
      </c>
      <c r="G31" s="15">
        <v>68.599999999999994</v>
      </c>
      <c r="H31" s="18" t="s">
        <v>12</v>
      </c>
      <c r="I31" s="18" t="s">
        <v>13</v>
      </c>
    </row>
    <row r="32" spans="1:9" ht="23.25" customHeight="1" x14ac:dyDescent="0.3">
      <c r="A32" s="19" t="s">
        <v>14</v>
      </c>
      <c r="B32" s="20">
        <v>10</v>
      </c>
      <c r="C32" s="15">
        <v>5.34</v>
      </c>
      <c r="D32" s="15">
        <v>0.1</v>
      </c>
      <c r="E32" s="15">
        <v>7.3</v>
      </c>
      <c r="F32" s="15">
        <v>0.1</v>
      </c>
      <c r="G32" s="15">
        <v>66.099999999999994</v>
      </c>
      <c r="H32" s="18" t="s">
        <v>12</v>
      </c>
      <c r="I32" s="18" t="s">
        <v>15</v>
      </c>
    </row>
    <row r="33" spans="1:12" ht="24.75" customHeight="1" x14ac:dyDescent="0.3">
      <c r="A33" s="19" t="s">
        <v>16</v>
      </c>
      <c r="B33" s="18">
        <v>60</v>
      </c>
      <c r="C33" s="15">
        <v>4.7</v>
      </c>
      <c r="D33" s="15">
        <v>2.8</v>
      </c>
      <c r="E33" s="15">
        <v>0.8</v>
      </c>
      <c r="F33" s="15">
        <v>20</v>
      </c>
      <c r="G33" s="15">
        <v>105.6</v>
      </c>
      <c r="H33" s="18" t="s">
        <v>17</v>
      </c>
      <c r="I33" s="18">
        <v>125</v>
      </c>
    </row>
    <row r="34" spans="1:12" ht="22.5" customHeight="1" x14ac:dyDescent="0.3">
      <c r="A34" s="13" t="s">
        <v>262</v>
      </c>
      <c r="B34" s="14">
        <v>55</v>
      </c>
      <c r="C34" s="15">
        <v>12.17</v>
      </c>
      <c r="D34" s="14">
        <v>4</v>
      </c>
      <c r="E34" s="14">
        <v>18</v>
      </c>
      <c r="F34" s="14">
        <v>65</v>
      </c>
      <c r="G34" s="14">
        <v>122</v>
      </c>
      <c r="H34" s="17" t="s">
        <v>266</v>
      </c>
      <c r="I34" s="18"/>
    </row>
    <row r="35" spans="1:12" ht="33" x14ac:dyDescent="0.3">
      <c r="A35" s="21" t="s">
        <v>63</v>
      </c>
      <c r="B35" s="18">
        <v>200</v>
      </c>
      <c r="C35" s="15">
        <v>5.74</v>
      </c>
      <c r="D35" s="15">
        <v>0.3</v>
      </c>
      <c r="E35" s="15">
        <v>0</v>
      </c>
      <c r="F35" s="15">
        <v>7.48</v>
      </c>
      <c r="G35" s="15">
        <v>28.55</v>
      </c>
      <c r="H35" s="18" t="s">
        <v>12</v>
      </c>
      <c r="I35" s="18" t="s">
        <v>64</v>
      </c>
      <c r="J35" s="22"/>
      <c r="K35" s="23"/>
      <c r="L35" s="24"/>
    </row>
    <row r="36" spans="1:12" x14ac:dyDescent="0.3">
      <c r="A36" s="25" t="s">
        <v>18</v>
      </c>
      <c r="B36" s="26"/>
      <c r="C36" s="26">
        <f>SUM(C30:C35)</f>
        <v>73.02</v>
      </c>
      <c r="D36" s="26">
        <f>SUM(D30:D35)</f>
        <v>17.66</v>
      </c>
      <c r="E36" s="26">
        <f>SUM(E30:E35)</f>
        <v>42.55</v>
      </c>
      <c r="F36" s="26">
        <f>SUM(F30:F35)</f>
        <v>127.59</v>
      </c>
      <c r="G36" s="26">
        <f>SUM(G30:G35)</f>
        <v>653.85</v>
      </c>
      <c r="H36" s="10"/>
      <c r="I36" s="10"/>
    </row>
    <row r="37" spans="1:12" ht="22.5" customHeight="1" x14ac:dyDescent="0.3">
      <c r="A37" s="361" t="s">
        <v>19</v>
      </c>
      <c r="B37" s="361"/>
      <c r="C37" s="361"/>
      <c r="D37" s="361"/>
      <c r="E37" s="361"/>
      <c r="F37" s="361"/>
      <c r="G37" s="361"/>
      <c r="H37" s="361"/>
      <c r="I37" s="361"/>
    </row>
    <row r="38" spans="1:12" ht="33" x14ac:dyDescent="0.3">
      <c r="A38" s="21" t="s">
        <v>36</v>
      </c>
      <c r="B38" s="18">
        <v>100</v>
      </c>
      <c r="C38" s="15">
        <f>C15</f>
        <v>5</v>
      </c>
      <c r="D38" s="15">
        <v>1.66</v>
      </c>
      <c r="E38" s="15">
        <v>10.130000000000001</v>
      </c>
      <c r="F38" s="15">
        <v>9.6300000000000008</v>
      </c>
      <c r="G38" s="15">
        <v>135.29</v>
      </c>
      <c r="H38" s="18" t="s">
        <v>12</v>
      </c>
      <c r="I38" s="18" t="s">
        <v>37</v>
      </c>
    </row>
    <row r="39" spans="1:12" ht="24.75" customHeight="1" x14ac:dyDescent="0.3">
      <c r="A39" s="21" t="s">
        <v>177</v>
      </c>
      <c r="B39" s="18">
        <v>300</v>
      </c>
      <c r="C39" s="15">
        <f t="shared" ref="C39:C44" si="1">C16</f>
        <v>15</v>
      </c>
      <c r="D39" s="15">
        <v>3.49</v>
      </c>
      <c r="E39" s="15">
        <v>6.42</v>
      </c>
      <c r="F39" s="15">
        <v>9.1999999999999993</v>
      </c>
      <c r="G39" s="27">
        <v>104.4</v>
      </c>
      <c r="H39" s="18" t="s">
        <v>12</v>
      </c>
      <c r="I39" s="18" t="s">
        <v>52</v>
      </c>
    </row>
    <row r="40" spans="1:12" ht="23.25" customHeight="1" x14ac:dyDescent="0.3">
      <c r="A40" s="28" t="s">
        <v>38</v>
      </c>
      <c r="B40" s="20">
        <v>180</v>
      </c>
      <c r="C40" s="15">
        <f t="shared" si="1"/>
        <v>10</v>
      </c>
      <c r="D40" s="15">
        <v>4.32</v>
      </c>
      <c r="E40" s="15">
        <v>6.48</v>
      </c>
      <c r="F40" s="15">
        <v>43.7</v>
      </c>
      <c r="G40" s="15">
        <v>250.44</v>
      </c>
      <c r="H40" s="18" t="s">
        <v>12</v>
      </c>
      <c r="I40" s="18" t="s">
        <v>39</v>
      </c>
    </row>
    <row r="41" spans="1:12" ht="26.25" customHeight="1" x14ac:dyDescent="0.3">
      <c r="A41" s="19" t="s">
        <v>55</v>
      </c>
      <c r="B41" s="18">
        <v>90</v>
      </c>
      <c r="C41" s="15">
        <f t="shared" si="1"/>
        <v>35</v>
      </c>
      <c r="D41" s="15">
        <v>17.28</v>
      </c>
      <c r="E41" s="15">
        <v>3.96</v>
      </c>
      <c r="F41" s="15">
        <v>12.12</v>
      </c>
      <c r="G41" s="15">
        <v>152.4</v>
      </c>
      <c r="H41" s="18" t="s">
        <v>56</v>
      </c>
      <c r="I41" s="18">
        <v>500</v>
      </c>
    </row>
    <row r="42" spans="1:12" ht="23.25" customHeight="1" x14ac:dyDescent="0.3">
      <c r="A42" s="19" t="s">
        <v>23</v>
      </c>
      <c r="B42" s="29">
        <v>200</v>
      </c>
      <c r="C42" s="15">
        <f t="shared" si="1"/>
        <v>5</v>
      </c>
      <c r="D42" s="30">
        <v>0.6</v>
      </c>
      <c r="E42" s="30">
        <v>0</v>
      </c>
      <c r="F42" s="30">
        <v>22.8</v>
      </c>
      <c r="G42" s="30">
        <v>93.2</v>
      </c>
      <c r="H42" s="18" t="s">
        <v>12</v>
      </c>
      <c r="I42" s="29" t="s">
        <v>24</v>
      </c>
    </row>
    <row r="43" spans="1:12" ht="30" customHeight="1" x14ac:dyDescent="0.3">
      <c r="A43" s="21" t="s">
        <v>25</v>
      </c>
      <c r="B43" s="31">
        <v>80</v>
      </c>
      <c r="C43" s="15">
        <f t="shared" si="1"/>
        <v>1.5</v>
      </c>
      <c r="D43" s="32">
        <v>6.5</v>
      </c>
      <c r="E43" s="32">
        <v>0.8</v>
      </c>
      <c r="F43" s="32">
        <v>33.799999999999997</v>
      </c>
      <c r="G43" s="32">
        <v>177.6</v>
      </c>
      <c r="H43" s="33" t="s">
        <v>26</v>
      </c>
      <c r="I43" s="31">
        <v>13003</v>
      </c>
    </row>
    <row r="44" spans="1:12" ht="30.75" customHeight="1" x14ac:dyDescent="0.3">
      <c r="A44" s="21" t="s">
        <v>41</v>
      </c>
      <c r="B44" s="18">
        <v>30</v>
      </c>
      <c r="C44" s="15">
        <f t="shared" si="1"/>
        <v>1.5</v>
      </c>
      <c r="D44" s="15">
        <v>2.4</v>
      </c>
      <c r="E44" s="15">
        <v>0.3</v>
      </c>
      <c r="F44" s="15">
        <v>14.6</v>
      </c>
      <c r="G44" s="15">
        <v>72.599999999999994</v>
      </c>
      <c r="H44" s="34" t="s">
        <v>26</v>
      </c>
      <c r="I44" s="31">
        <v>13002</v>
      </c>
    </row>
    <row r="45" spans="1:12" ht="21.75" customHeight="1" x14ac:dyDescent="0.3">
      <c r="A45" s="35" t="s">
        <v>27</v>
      </c>
      <c r="B45" s="36"/>
      <c r="C45" s="37">
        <f>SUM(C38:C44)</f>
        <v>73</v>
      </c>
      <c r="D45" s="37">
        <f>SUM(D38:D44)</f>
        <v>36.25</v>
      </c>
      <c r="E45" s="37">
        <f>SUM(E38:E44)</f>
        <v>28.090000000000003</v>
      </c>
      <c r="F45" s="37">
        <f>SUM(F38:F44)</f>
        <v>145.85</v>
      </c>
      <c r="G45" s="37">
        <f>SUM(G38:G44)</f>
        <v>985.93000000000006</v>
      </c>
      <c r="H45" s="38"/>
      <c r="I45" s="38"/>
    </row>
    <row r="46" spans="1:12" ht="21.75" customHeight="1" x14ac:dyDescent="0.3">
      <c r="A46" s="39" t="s">
        <v>42</v>
      </c>
      <c r="B46" s="16"/>
      <c r="C46" s="40">
        <f>C36+C45</f>
        <v>146.01999999999998</v>
      </c>
      <c r="D46" s="40">
        <f>D36+D45</f>
        <v>53.91</v>
      </c>
      <c r="E46" s="40">
        <f>E36+E45</f>
        <v>70.64</v>
      </c>
      <c r="F46" s="40">
        <f>F36+F45</f>
        <v>273.44</v>
      </c>
      <c r="G46" s="40">
        <f>G36+G45</f>
        <v>1639.7800000000002</v>
      </c>
      <c r="H46" s="16"/>
      <c r="I46" s="16"/>
    </row>
  </sheetData>
  <mergeCells count="24">
    <mergeCell ref="A37:I37"/>
    <mergeCell ref="A25:I25"/>
    <mergeCell ref="F4:F5"/>
    <mergeCell ref="C27:C29"/>
    <mergeCell ref="I4:I6"/>
    <mergeCell ref="D27:D28"/>
    <mergeCell ref="B4:B5"/>
    <mergeCell ref="B27:B28"/>
    <mergeCell ref="C26:G26"/>
    <mergeCell ref="C4:C6"/>
    <mergeCell ref="E27:E28"/>
    <mergeCell ref="G27:G28"/>
    <mergeCell ref="F27:F28"/>
    <mergeCell ref="I27:I29"/>
    <mergeCell ref="H27:H29"/>
    <mergeCell ref="D4:D5"/>
    <mergeCell ref="A2:I2"/>
    <mergeCell ref="A27:A29"/>
    <mergeCell ref="A4:A6"/>
    <mergeCell ref="H4:H6"/>
    <mergeCell ref="G4:G5"/>
    <mergeCell ref="E4:E5"/>
    <mergeCell ref="A14:I14"/>
    <mergeCell ref="C3:G3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2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1.85546875" style="3" customWidth="1"/>
    <col min="2" max="2" width="9" style="2" customWidth="1"/>
    <col min="3" max="3" width="8.42578125" style="2" customWidth="1"/>
    <col min="4" max="4" width="10.28515625" style="2" customWidth="1"/>
    <col min="5" max="5" width="10.42578125" style="2" customWidth="1"/>
    <col min="6" max="6" width="11.140625" style="2" customWidth="1"/>
    <col min="7" max="7" width="9.140625" style="2"/>
    <col min="8" max="8" width="38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x14ac:dyDescent="0.3">
      <c r="A1" s="132"/>
      <c r="B1" s="5"/>
      <c r="C1" s="6"/>
      <c r="D1" s="6"/>
      <c r="E1" s="6"/>
      <c r="F1" s="6"/>
      <c r="G1" s="6"/>
      <c r="H1" s="6"/>
      <c r="I1" s="6"/>
    </row>
    <row r="2" spans="1:13" ht="21" customHeight="1" x14ac:dyDescent="0.3">
      <c r="A2" s="397" t="s">
        <v>89</v>
      </c>
      <c r="B2" s="397"/>
      <c r="C2" s="397"/>
      <c r="D2" s="397"/>
      <c r="E2" s="397"/>
      <c r="F2" s="397"/>
      <c r="G2" s="397"/>
      <c r="H2" s="397"/>
      <c r="I2" s="397"/>
    </row>
    <row r="3" spans="1:13" ht="25.5" customHeight="1" x14ac:dyDescent="0.3">
      <c r="A3" s="132"/>
      <c r="B3" s="7"/>
      <c r="C3" s="362" t="s">
        <v>0</v>
      </c>
      <c r="D3" s="362"/>
      <c r="E3" s="362"/>
      <c r="F3" s="362"/>
      <c r="G3" s="362"/>
      <c r="H3" s="6"/>
      <c r="I3" s="6"/>
    </row>
    <row r="4" spans="1:13" x14ac:dyDescent="0.3">
      <c r="A4" s="360" t="s">
        <v>1</v>
      </c>
      <c r="B4" s="363" t="s">
        <v>2</v>
      </c>
      <c r="C4" s="363" t="s">
        <v>3</v>
      </c>
      <c r="D4" s="360" t="s">
        <v>4</v>
      </c>
      <c r="E4" s="360" t="s">
        <v>5</v>
      </c>
      <c r="F4" s="359" t="s">
        <v>6</v>
      </c>
      <c r="G4" s="360" t="s">
        <v>7</v>
      </c>
      <c r="H4" s="359" t="s">
        <v>8</v>
      </c>
      <c r="I4" s="359" t="s">
        <v>9</v>
      </c>
    </row>
    <row r="5" spans="1:13" ht="9.75" customHeight="1" x14ac:dyDescent="0.3">
      <c r="A5" s="360"/>
      <c r="B5" s="363"/>
      <c r="C5" s="363"/>
      <c r="D5" s="360"/>
      <c r="E5" s="360"/>
      <c r="F5" s="359"/>
      <c r="G5" s="360"/>
      <c r="H5" s="359"/>
      <c r="I5" s="359"/>
    </row>
    <row r="6" spans="1:13" x14ac:dyDescent="0.3">
      <c r="A6" s="360"/>
      <c r="B6" s="9" t="s">
        <v>10</v>
      </c>
      <c r="C6" s="363"/>
      <c r="D6" s="10" t="s">
        <v>10</v>
      </c>
      <c r="E6" s="10" t="s">
        <v>10</v>
      </c>
      <c r="F6" s="11" t="s">
        <v>10</v>
      </c>
      <c r="G6" s="10" t="s">
        <v>11</v>
      </c>
      <c r="H6" s="359"/>
      <c r="I6" s="359"/>
    </row>
    <row r="7" spans="1:13" s="12" customFormat="1" ht="27" customHeight="1" x14ac:dyDescent="0.25">
      <c r="A7" s="134" t="s">
        <v>90</v>
      </c>
      <c r="B7" s="20">
        <v>200</v>
      </c>
      <c r="C7" s="15">
        <v>42.18</v>
      </c>
      <c r="D7" s="15">
        <v>12.7</v>
      </c>
      <c r="E7" s="15">
        <v>11.7</v>
      </c>
      <c r="F7" s="15">
        <v>41.9</v>
      </c>
      <c r="G7" s="15">
        <v>299</v>
      </c>
      <c r="H7" s="174" t="s">
        <v>267</v>
      </c>
      <c r="I7" s="18">
        <v>291</v>
      </c>
      <c r="J7" s="133" t="s">
        <v>35</v>
      </c>
    </row>
    <row r="8" spans="1:13" s="8" customFormat="1" ht="40.5" customHeight="1" x14ac:dyDescent="0.25">
      <c r="A8" s="175" t="s">
        <v>51</v>
      </c>
      <c r="B8" s="18">
        <v>100</v>
      </c>
      <c r="C8" s="15">
        <v>8.6300000000000008</v>
      </c>
      <c r="D8" s="15">
        <v>0.6</v>
      </c>
      <c r="E8" s="15">
        <v>3.1</v>
      </c>
      <c r="F8" s="15">
        <v>1.8</v>
      </c>
      <c r="G8" s="15">
        <v>37.6</v>
      </c>
      <c r="H8" s="18" t="s">
        <v>12</v>
      </c>
      <c r="I8" s="18" t="s">
        <v>22</v>
      </c>
      <c r="J8" s="2" t="s">
        <v>35</v>
      </c>
    </row>
    <row r="9" spans="1:13" ht="33" x14ac:dyDescent="0.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ht="23.25" customHeight="1" x14ac:dyDescent="0.3">
      <c r="A10" s="13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3" s="2" customFormat="1" ht="24.75" customHeight="1" x14ac:dyDescent="0.25">
      <c r="A11" s="134" t="s">
        <v>32</v>
      </c>
      <c r="B11" s="18">
        <v>20</v>
      </c>
      <c r="C11" s="15">
        <v>11.77</v>
      </c>
      <c r="D11" s="15">
        <v>5.12</v>
      </c>
      <c r="E11" s="15">
        <v>5.22</v>
      </c>
      <c r="F11" s="15">
        <v>0</v>
      </c>
      <c r="G11" s="15">
        <v>68.599999999999994</v>
      </c>
      <c r="H11" s="18" t="s">
        <v>12</v>
      </c>
      <c r="I11" s="18" t="s">
        <v>13</v>
      </c>
      <c r="J11" s="2" t="s">
        <v>34</v>
      </c>
    </row>
    <row r="12" spans="1:13" ht="21" customHeight="1" x14ac:dyDescent="0.3">
      <c r="A12" s="137" t="s">
        <v>18</v>
      </c>
      <c r="B12" s="26"/>
      <c r="C12" s="26">
        <f>SUM(C7:C11)</f>
        <v>73.02000000000001</v>
      </c>
      <c r="D12" s="26">
        <f>SUM(D7:D10)</f>
        <v>16.399999999999999</v>
      </c>
      <c r="E12" s="26">
        <f>SUM(E7:E10)</f>
        <v>15.6</v>
      </c>
      <c r="F12" s="26">
        <f>SUM(F7:F10)</f>
        <v>71.179999999999993</v>
      </c>
      <c r="G12" s="26">
        <f>SUM(G7:G10)</f>
        <v>470.75</v>
      </c>
      <c r="H12" s="10"/>
      <c r="I12" s="177"/>
    </row>
    <row r="13" spans="1:13" ht="21" customHeight="1" x14ac:dyDescent="0.3">
      <c r="A13" s="398" t="s">
        <v>19</v>
      </c>
      <c r="B13" s="361"/>
      <c r="C13" s="361"/>
      <c r="D13" s="361"/>
      <c r="E13" s="361"/>
      <c r="F13" s="361"/>
      <c r="G13" s="361"/>
      <c r="H13" s="361"/>
      <c r="I13" s="399"/>
    </row>
    <row r="14" spans="1:13" s="8" customFormat="1" ht="55.5" customHeight="1" x14ac:dyDescent="0.25">
      <c r="A14" s="154" t="s">
        <v>91</v>
      </c>
      <c r="B14" s="18">
        <v>60</v>
      </c>
      <c r="C14" s="15">
        <v>10</v>
      </c>
      <c r="D14" s="15">
        <v>0.86</v>
      </c>
      <c r="E14" s="15">
        <v>3.65</v>
      </c>
      <c r="F14" s="15">
        <v>5.0199999999999996</v>
      </c>
      <c r="G14" s="15">
        <v>56.34</v>
      </c>
      <c r="H14" s="178" t="s">
        <v>268</v>
      </c>
      <c r="I14" s="18">
        <v>33</v>
      </c>
      <c r="J14" s="2" t="s">
        <v>35</v>
      </c>
    </row>
    <row r="15" spans="1:13" ht="29.25" customHeight="1" x14ac:dyDescent="0.3">
      <c r="A15" s="134" t="s">
        <v>92</v>
      </c>
      <c r="B15" s="20">
        <v>250</v>
      </c>
      <c r="C15" s="15">
        <v>15</v>
      </c>
      <c r="D15" s="32">
        <v>8.73</v>
      </c>
      <c r="E15" s="15">
        <v>6.38</v>
      </c>
      <c r="F15" s="15">
        <v>16.28</v>
      </c>
      <c r="G15" s="15">
        <v>157.26</v>
      </c>
      <c r="H15" s="18" t="s">
        <v>12</v>
      </c>
      <c r="I15" s="18" t="s">
        <v>93</v>
      </c>
    </row>
    <row r="16" spans="1:13" ht="30" customHeight="1" x14ac:dyDescent="0.3">
      <c r="A16" s="179" t="s">
        <v>94</v>
      </c>
      <c r="B16" s="180">
        <v>200</v>
      </c>
      <c r="C16" s="30">
        <v>40</v>
      </c>
      <c r="D16" s="30">
        <v>21.12</v>
      </c>
      <c r="E16" s="30">
        <v>23.16</v>
      </c>
      <c r="F16" s="30">
        <v>20.64</v>
      </c>
      <c r="G16" s="30">
        <v>387.6</v>
      </c>
      <c r="H16" s="18" t="s">
        <v>12</v>
      </c>
      <c r="I16" s="29" t="s">
        <v>95</v>
      </c>
    </row>
    <row r="17" spans="1:13" ht="25.5" customHeight="1" x14ac:dyDescent="0.3">
      <c r="A17" s="134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3" ht="31.5" customHeight="1" x14ac:dyDescent="0.3">
      <c r="A18" s="154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3" ht="36.75" customHeight="1" x14ac:dyDescent="0.3">
      <c r="A19" s="100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3" ht="25.5" customHeight="1" x14ac:dyDescent="0.3">
      <c r="A20" s="137" t="s">
        <v>27</v>
      </c>
      <c r="B20" s="9"/>
      <c r="C20" s="26">
        <f>SUM(C14:C19)</f>
        <v>73</v>
      </c>
      <c r="D20" s="26">
        <f>SUM(D14:D19)</f>
        <v>40.21</v>
      </c>
      <c r="E20" s="26">
        <f>SUM(E14:E19)</f>
        <v>34.289999999999992</v>
      </c>
      <c r="F20" s="26">
        <f>SUM(F14:F19)</f>
        <v>113.13999999999999</v>
      </c>
      <c r="G20" s="26">
        <f>SUM(G14:G19)</f>
        <v>944.60000000000014</v>
      </c>
      <c r="H20" s="10"/>
      <c r="I20" s="99"/>
    </row>
    <row r="21" spans="1:13" ht="22.5" customHeight="1" x14ac:dyDescent="0.3">
      <c r="A21" s="140" t="s">
        <v>42</v>
      </c>
      <c r="B21" s="16"/>
      <c r="C21" s="40">
        <f>C12+C20</f>
        <v>146.02000000000001</v>
      </c>
      <c r="D21" s="40">
        <f>D12+D20</f>
        <v>56.61</v>
      </c>
      <c r="E21" s="40">
        <f>E12+E20</f>
        <v>49.889999999999993</v>
      </c>
      <c r="F21" s="40">
        <f>F12+F20</f>
        <v>184.32</v>
      </c>
      <c r="G21" s="40">
        <f>G12+G20</f>
        <v>1415.3500000000001</v>
      </c>
      <c r="H21" s="16"/>
      <c r="I21" s="116"/>
      <c r="J21" s="141"/>
    </row>
    <row r="22" spans="1:13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3" x14ac:dyDescent="0.3">
      <c r="A23" s="397" t="s">
        <v>102</v>
      </c>
      <c r="B23" s="397"/>
      <c r="C23" s="397"/>
      <c r="D23" s="397"/>
      <c r="E23" s="397"/>
      <c r="F23" s="397"/>
      <c r="G23" s="397"/>
      <c r="H23" s="397"/>
      <c r="I23" s="397"/>
    </row>
    <row r="24" spans="1:13" x14ac:dyDescent="0.3">
      <c r="A24" s="132"/>
      <c r="B24" s="7"/>
      <c r="C24" s="362" t="s">
        <v>0</v>
      </c>
      <c r="D24" s="362"/>
      <c r="E24" s="362"/>
      <c r="F24" s="362"/>
      <c r="G24" s="362"/>
      <c r="H24" s="6"/>
      <c r="I24" s="6"/>
    </row>
    <row r="25" spans="1:13" x14ac:dyDescent="0.3">
      <c r="A25" s="360" t="s">
        <v>1</v>
      </c>
      <c r="B25" s="363" t="s">
        <v>2</v>
      </c>
      <c r="C25" s="363" t="s">
        <v>3</v>
      </c>
      <c r="D25" s="360" t="s">
        <v>4</v>
      </c>
      <c r="E25" s="360" t="s">
        <v>5</v>
      </c>
      <c r="F25" s="359" t="s">
        <v>6</v>
      </c>
      <c r="G25" s="360" t="s">
        <v>7</v>
      </c>
      <c r="H25" s="359" t="s">
        <v>8</v>
      </c>
      <c r="I25" s="359" t="s">
        <v>9</v>
      </c>
    </row>
    <row r="26" spans="1:13" x14ac:dyDescent="0.3">
      <c r="A26" s="360"/>
      <c r="B26" s="363"/>
      <c r="C26" s="363"/>
      <c r="D26" s="360"/>
      <c r="E26" s="360"/>
      <c r="F26" s="359"/>
      <c r="G26" s="360"/>
      <c r="H26" s="359"/>
      <c r="I26" s="359"/>
    </row>
    <row r="27" spans="1:13" x14ac:dyDescent="0.3">
      <c r="A27" s="360"/>
      <c r="B27" s="9" t="s">
        <v>10</v>
      </c>
      <c r="C27" s="363"/>
      <c r="D27" s="10" t="s">
        <v>10</v>
      </c>
      <c r="E27" s="10" t="s">
        <v>10</v>
      </c>
      <c r="F27" s="11" t="s">
        <v>10</v>
      </c>
      <c r="G27" s="10" t="s">
        <v>11</v>
      </c>
      <c r="H27" s="359"/>
      <c r="I27" s="359"/>
    </row>
    <row r="28" spans="1:13" s="12" customFormat="1" ht="29.25" customHeight="1" x14ac:dyDescent="0.25">
      <c r="A28" s="134" t="s">
        <v>90</v>
      </c>
      <c r="B28" s="20">
        <v>200</v>
      </c>
      <c r="C28" s="15">
        <f>C7</f>
        <v>42.18</v>
      </c>
      <c r="D28" s="15">
        <v>12.7</v>
      </c>
      <c r="E28" s="15">
        <v>11.7</v>
      </c>
      <c r="F28" s="15">
        <v>41.9</v>
      </c>
      <c r="G28" s="15">
        <v>299</v>
      </c>
      <c r="H28" s="181" t="s">
        <v>267</v>
      </c>
      <c r="I28" s="18">
        <v>291</v>
      </c>
      <c r="J28" s="133" t="s">
        <v>35</v>
      </c>
    </row>
    <row r="29" spans="1:13" ht="38.25" x14ac:dyDescent="0.3">
      <c r="A29" s="182" t="s">
        <v>51</v>
      </c>
      <c r="B29" s="31">
        <v>100</v>
      </c>
      <c r="C29" s="15">
        <f>C8</f>
        <v>8.6300000000000008</v>
      </c>
      <c r="D29" s="32">
        <v>0.99</v>
      </c>
      <c r="E29" s="32">
        <v>5.15</v>
      </c>
      <c r="F29" s="32">
        <v>3</v>
      </c>
      <c r="G29" s="32">
        <v>62.42</v>
      </c>
      <c r="H29" s="31" t="s">
        <v>12</v>
      </c>
      <c r="I29" s="31" t="s">
        <v>22</v>
      </c>
      <c r="J29" s="2" t="s">
        <v>35</v>
      </c>
    </row>
    <row r="30" spans="1:13" ht="33" x14ac:dyDescent="0.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s="2" customFormat="1" ht="24.75" customHeight="1" x14ac:dyDescent="0.25">
      <c r="A31" s="134" t="s">
        <v>32</v>
      </c>
      <c r="B31" s="18">
        <v>20</v>
      </c>
      <c r="C31" s="15">
        <f>C10</f>
        <v>4.7</v>
      </c>
      <c r="D31" s="15">
        <v>5.12</v>
      </c>
      <c r="E31" s="15">
        <v>5.22</v>
      </c>
      <c r="F31" s="15">
        <v>0</v>
      </c>
      <c r="G31" s="15">
        <v>68.599999999999994</v>
      </c>
      <c r="H31" s="31" t="s">
        <v>12</v>
      </c>
      <c r="I31" s="18" t="s">
        <v>13</v>
      </c>
      <c r="J31" s="2" t="s">
        <v>34</v>
      </c>
    </row>
    <row r="32" spans="1:13" ht="23.25" customHeight="1" x14ac:dyDescent="0.3">
      <c r="A32" s="135" t="s">
        <v>16</v>
      </c>
      <c r="B32" s="18">
        <v>40</v>
      </c>
      <c r="C32" s="15">
        <f>C11</f>
        <v>11.77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ht="21.75" customHeight="1" x14ac:dyDescent="0.3">
      <c r="A33" s="137" t="s">
        <v>18</v>
      </c>
      <c r="B33" s="26"/>
      <c r="C33" s="26">
        <f>SUM(C28:C32)</f>
        <v>73.02000000000001</v>
      </c>
      <c r="D33" s="26">
        <f>SUM(D28:D32)</f>
        <v>21.91</v>
      </c>
      <c r="E33" s="26">
        <f>SUM(E28:E32)</f>
        <v>22.87</v>
      </c>
      <c r="F33" s="26">
        <f>SUM(F28:F32)</f>
        <v>72.38</v>
      </c>
      <c r="G33" s="26">
        <f>SUM(G28:G32)</f>
        <v>564.17000000000007</v>
      </c>
      <c r="H33" s="10"/>
      <c r="I33" s="99"/>
    </row>
    <row r="34" spans="1:10" ht="22.5" customHeight="1" x14ac:dyDescent="0.3">
      <c r="A34" s="398" t="s">
        <v>19</v>
      </c>
      <c r="B34" s="361"/>
      <c r="C34" s="361"/>
      <c r="D34" s="361"/>
      <c r="E34" s="361"/>
      <c r="F34" s="361"/>
      <c r="G34" s="361"/>
      <c r="H34" s="361"/>
      <c r="I34" s="399"/>
    </row>
    <row r="35" spans="1:10" ht="63.75" customHeight="1" x14ac:dyDescent="0.3">
      <c r="A35" s="144" t="s">
        <v>91</v>
      </c>
      <c r="B35" s="29">
        <v>100</v>
      </c>
      <c r="C35" s="30">
        <v>10</v>
      </c>
      <c r="D35" s="30">
        <v>1.43</v>
      </c>
      <c r="E35" s="30">
        <v>6.09</v>
      </c>
      <c r="F35" s="30">
        <v>8.36</v>
      </c>
      <c r="G35" s="30">
        <v>93.9</v>
      </c>
      <c r="H35" s="178" t="s">
        <v>268</v>
      </c>
      <c r="I35" s="18">
        <v>33</v>
      </c>
      <c r="J35" s="2" t="s">
        <v>35</v>
      </c>
    </row>
    <row r="36" spans="1:10" s="8" customFormat="1" ht="31.5" customHeight="1" x14ac:dyDescent="0.25">
      <c r="A36" s="134" t="s">
        <v>92</v>
      </c>
      <c r="B36" s="20">
        <v>300</v>
      </c>
      <c r="C36" s="30">
        <f>C15</f>
        <v>15</v>
      </c>
      <c r="D36" s="32">
        <v>12.25</v>
      </c>
      <c r="E36" s="15">
        <v>8.68</v>
      </c>
      <c r="F36" s="15">
        <v>24.42</v>
      </c>
      <c r="G36" s="15">
        <v>223.83</v>
      </c>
      <c r="H36" s="18" t="s">
        <v>12</v>
      </c>
      <c r="I36" s="18" t="s">
        <v>93</v>
      </c>
      <c r="J36" s="2" t="s">
        <v>35</v>
      </c>
    </row>
    <row r="37" spans="1:10" ht="30" customHeight="1" x14ac:dyDescent="0.3">
      <c r="A37" s="183" t="s">
        <v>94</v>
      </c>
      <c r="B37" s="180">
        <v>200</v>
      </c>
      <c r="C37" s="30">
        <f>C16</f>
        <v>40</v>
      </c>
      <c r="D37" s="30">
        <v>21.12</v>
      </c>
      <c r="E37" s="30">
        <v>23.16</v>
      </c>
      <c r="F37" s="30">
        <v>20.64</v>
      </c>
      <c r="G37" s="30">
        <v>387.6</v>
      </c>
      <c r="H37" s="18" t="s">
        <v>12</v>
      </c>
      <c r="I37" s="29" t="s">
        <v>95</v>
      </c>
    </row>
    <row r="38" spans="1:10" ht="25.5" customHeight="1" x14ac:dyDescent="0.3">
      <c r="A38" s="135" t="s">
        <v>23</v>
      </c>
      <c r="B38" s="18">
        <v>200</v>
      </c>
      <c r="C38" s="30">
        <f>C17</f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 x14ac:dyDescent="0.3">
      <c r="A39" s="21" t="s">
        <v>25</v>
      </c>
      <c r="B39" s="18">
        <v>80</v>
      </c>
      <c r="C39" s="30">
        <f>C18</f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30">
        <f>C19</f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SUM(C35:C40)</f>
        <v>73</v>
      </c>
      <c r="D41" s="26">
        <f>SUM(D35:D40)</f>
        <v>44.3</v>
      </c>
      <c r="E41" s="26">
        <f>SUM(E35:E40)</f>
        <v>39.029999999999994</v>
      </c>
      <c r="F41" s="26">
        <f>SUM(F35:F40)</f>
        <v>124.61999999999999</v>
      </c>
      <c r="G41" s="26">
        <f>SUM(G35:G40)</f>
        <v>1048.73</v>
      </c>
      <c r="H41" s="10"/>
      <c r="I41" s="99"/>
    </row>
    <row r="42" spans="1:10" ht="21.75" customHeight="1" x14ac:dyDescent="0.3">
      <c r="A42" s="140" t="s">
        <v>42</v>
      </c>
      <c r="B42" s="16"/>
      <c r="C42" s="40">
        <f>C33+C41</f>
        <v>146.02000000000001</v>
      </c>
      <c r="D42" s="40">
        <f>D33+D41</f>
        <v>66.209999999999994</v>
      </c>
      <c r="E42" s="40">
        <f>E33+E41</f>
        <v>61.899999999999991</v>
      </c>
      <c r="F42" s="40">
        <f>F33+F41</f>
        <v>197</v>
      </c>
      <c r="G42" s="40">
        <f>G33+G41</f>
        <v>1612.9</v>
      </c>
      <c r="H42" s="16"/>
      <c r="I42" s="116"/>
      <c r="J42" s="141"/>
    </row>
  </sheetData>
  <mergeCells count="24">
    <mergeCell ref="A34:I34"/>
    <mergeCell ref="A25:A27"/>
    <mergeCell ref="C3:G3"/>
    <mergeCell ref="A13:I13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837"/>
  <sheetViews>
    <sheetView topLeftCell="A22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66" t="s">
        <v>216</v>
      </c>
      <c r="B1" s="366"/>
      <c r="C1" s="366"/>
      <c r="D1" s="366"/>
      <c r="E1" s="366"/>
      <c r="F1" s="366"/>
      <c r="G1" s="366"/>
      <c r="H1" s="366"/>
      <c r="I1" s="366"/>
      <c r="J1" s="366" t="s">
        <v>128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215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217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146" t="s">
        <v>139</v>
      </c>
      <c r="B6" s="184">
        <v>70</v>
      </c>
      <c r="C6" s="184">
        <v>67.319999999999993</v>
      </c>
      <c r="D6" s="49">
        <v>64</v>
      </c>
      <c r="E6" s="49">
        <f>D6/100*35+D6</f>
        <v>86.4</v>
      </c>
      <c r="F6" s="50">
        <f t="shared" ref="F6:F11" si="0">(B6*E6)/1000</f>
        <v>6.048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174</v>
      </c>
      <c r="B7" s="184">
        <v>130</v>
      </c>
      <c r="C7" s="184">
        <v>68.625</v>
      </c>
      <c r="D7" s="49">
        <v>184</v>
      </c>
      <c r="E7" s="50">
        <f>D7/100*32.2+D7</f>
        <v>243.24799999999999</v>
      </c>
      <c r="F7" s="50">
        <f t="shared" si="0"/>
        <v>31.622239999999998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161</v>
      </c>
      <c r="B8" s="184">
        <v>20</v>
      </c>
      <c r="C8" s="184">
        <v>10.5</v>
      </c>
      <c r="D8" s="49">
        <v>24</v>
      </c>
      <c r="E8" s="49">
        <f>D8/100*35+D8</f>
        <v>32.4</v>
      </c>
      <c r="F8" s="50">
        <f t="shared" si="0"/>
        <v>0.64800000000000002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162</v>
      </c>
      <c r="B9" s="184">
        <v>35</v>
      </c>
      <c r="C9" s="184">
        <v>24.96</v>
      </c>
      <c r="D9" s="49">
        <v>30</v>
      </c>
      <c r="E9" s="49">
        <f>D9/100*35+D9</f>
        <v>40.5</v>
      </c>
      <c r="F9" s="50">
        <f t="shared" si="0"/>
        <v>1.4175</v>
      </c>
      <c r="G9" s="51"/>
      <c r="H9" s="52"/>
      <c r="I9" s="52"/>
      <c r="J9" s="52"/>
      <c r="K9" s="52"/>
      <c r="L9" s="52"/>
    </row>
    <row r="10" spans="1:12" ht="15" customHeight="1" x14ac:dyDescent="0.2">
      <c r="A10" s="146" t="s">
        <v>157</v>
      </c>
      <c r="B10" s="52">
        <v>10</v>
      </c>
      <c r="C10" s="52">
        <v>10</v>
      </c>
      <c r="D10" s="49">
        <v>157</v>
      </c>
      <c r="E10" s="49">
        <f>D10/100*35+D10</f>
        <v>211.95</v>
      </c>
      <c r="F10" s="50">
        <f t="shared" si="0"/>
        <v>2.1194999999999999</v>
      </c>
      <c r="G10" s="51"/>
      <c r="H10" s="52"/>
      <c r="I10" s="52"/>
      <c r="J10" s="52"/>
      <c r="K10" s="52"/>
      <c r="L10" s="52"/>
    </row>
    <row r="11" spans="1:12" ht="15" customHeight="1" x14ac:dyDescent="0.2">
      <c r="A11" s="146" t="s">
        <v>168</v>
      </c>
      <c r="B11" s="52">
        <v>14.6</v>
      </c>
      <c r="C11" s="52">
        <v>12.7</v>
      </c>
      <c r="D11" s="49">
        <v>17</v>
      </c>
      <c r="E11" s="49">
        <f>D11/100*35+D11</f>
        <v>22.95</v>
      </c>
      <c r="F11" s="50">
        <f t="shared" si="0"/>
        <v>0.33506999999999998</v>
      </c>
      <c r="G11" s="51"/>
      <c r="H11" s="52"/>
      <c r="I11" s="52"/>
      <c r="J11" s="52"/>
      <c r="K11" s="52"/>
      <c r="L11" s="52"/>
    </row>
    <row r="12" spans="1:12" ht="13.5" customHeight="1" x14ac:dyDescent="0.2">
      <c r="A12" s="147" t="s">
        <v>143</v>
      </c>
      <c r="B12" s="57"/>
      <c r="C12" s="383" t="s">
        <v>29</v>
      </c>
      <c r="D12" s="368"/>
      <c r="E12" s="368"/>
      <c r="F12" s="369"/>
      <c r="G12" s="54">
        <f>SUM(F6:F11)</f>
        <v>42.190310000000004</v>
      </c>
      <c r="H12" s="52">
        <v>5.34</v>
      </c>
      <c r="I12" s="52">
        <v>11.23</v>
      </c>
      <c r="J12" s="52">
        <v>35.1</v>
      </c>
      <c r="K12" s="52">
        <v>263</v>
      </c>
      <c r="L12" s="52">
        <v>1.23</v>
      </c>
    </row>
    <row r="13" spans="1:12" s="66" customFormat="1" ht="15.75" customHeight="1" x14ac:dyDescent="0.2">
      <c r="A13" s="367" t="s">
        <v>51</v>
      </c>
      <c r="B13" s="368"/>
      <c r="C13" s="368"/>
      <c r="D13" s="368"/>
      <c r="E13" s="368"/>
      <c r="F13" s="368"/>
      <c r="G13" s="368"/>
      <c r="H13" s="368"/>
      <c r="I13" s="368"/>
      <c r="J13" s="368"/>
      <c r="K13" s="368"/>
      <c r="L13" s="369"/>
    </row>
    <row r="14" spans="1:12" s="66" customFormat="1" ht="15.75" customHeight="1" x14ac:dyDescent="0.2">
      <c r="A14" s="67" t="s">
        <v>218</v>
      </c>
      <c r="B14" s="52">
        <v>106.5</v>
      </c>
      <c r="C14" s="52">
        <v>100</v>
      </c>
      <c r="D14" s="47">
        <v>60</v>
      </c>
      <c r="E14" s="52">
        <f>D14/100*35+D14</f>
        <v>81</v>
      </c>
      <c r="F14" s="51">
        <f>(B14*E14)/1000</f>
        <v>8.6265000000000001</v>
      </c>
      <c r="G14" s="62"/>
      <c r="H14" s="71"/>
      <c r="I14" s="71"/>
      <c r="J14" s="71"/>
      <c r="K14" s="71"/>
      <c r="L14" s="71"/>
    </row>
    <row r="15" spans="1:12" x14ac:dyDescent="0.2">
      <c r="A15" s="72" t="s">
        <v>143</v>
      </c>
      <c r="B15" s="381">
        <v>100</v>
      </c>
      <c r="C15" s="382"/>
      <c r="D15" s="73"/>
      <c r="E15" s="52"/>
      <c r="F15" s="51"/>
      <c r="G15" s="62">
        <f>F14</f>
        <v>8.6265000000000001</v>
      </c>
      <c r="H15" s="41"/>
      <c r="I15" s="41"/>
      <c r="J15" s="41"/>
      <c r="K15" s="41"/>
      <c r="L15" s="41"/>
    </row>
    <row r="16" spans="1:12" ht="13.5" customHeight="1" x14ac:dyDescent="0.2">
      <c r="A16" s="185"/>
      <c r="B16" s="186"/>
      <c r="C16" s="187"/>
      <c r="D16" s="188"/>
      <c r="E16" s="188"/>
      <c r="F16" s="188"/>
      <c r="G16" s="189"/>
      <c r="H16" s="190"/>
      <c r="I16" s="190"/>
      <c r="J16" s="190"/>
      <c r="K16" s="190"/>
      <c r="L16" s="68"/>
    </row>
    <row r="17" spans="1:12" ht="18.75" customHeight="1" x14ac:dyDescent="0.2">
      <c r="A17" s="367" t="s">
        <v>151</v>
      </c>
      <c r="B17" s="368"/>
      <c r="C17" s="368"/>
      <c r="D17" s="368"/>
      <c r="E17" s="368"/>
      <c r="F17" s="368"/>
      <c r="G17" s="368"/>
      <c r="H17" s="368"/>
      <c r="I17" s="368"/>
      <c r="J17" s="368"/>
      <c r="K17" s="368"/>
      <c r="L17" s="369"/>
    </row>
    <row r="18" spans="1:12" ht="16.5" customHeight="1" x14ac:dyDescent="0.2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 x14ac:dyDescent="0.2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 x14ac:dyDescent="0.2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 x14ac:dyDescent="0.2">
      <c r="A21" s="53" t="s">
        <v>143</v>
      </c>
      <c r="B21" s="47"/>
      <c r="C21" s="367">
        <v>200</v>
      </c>
      <c r="D21" s="368"/>
      <c r="E21" s="368"/>
      <c r="F21" s="369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55" customFormat="1" ht="19.5" customHeight="1" x14ac:dyDescent="0.25">
      <c r="A22" s="380" t="s">
        <v>144</v>
      </c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</row>
    <row r="23" spans="1:12" s="55" customFormat="1" ht="19.5" customHeight="1" x14ac:dyDescent="0.25">
      <c r="A23" s="56" t="s">
        <v>145</v>
      </c>
      <c r="B23" s="57">
        <v>21</v>
      </c>
      <c r="C23" s="58">
        <v>20</v>
      </c>
      <c r="D23" s="59">
        <v>415</v>
      </c>
      <c r="E23" s="59">
        <f>D23/100*35+D23</f>
        <v>560.25</v>
      </c>
      <c r="F23" s="60">
        <f>(B23*E23)/1000</f>
        <v>11.76525</v>
      </c>
      <c r="G23" s="61">
        <f>F23</f>
        <v>11.76525</v>
      </c>
      <c r="H23" s="52">
        <v>4.6399999999999997</v>
      </c>
      <c r="I23" s="52">
        <v>5.9</v>
      </c>
      <c r="J23" s="52">
        <v>0</v>
      </c>
      <c r="K23" s="52">
        <v>70</v>
      </c>
      <c r="L23" s="52">
        <v>0.14000000000000001</v>
      </c>
    </row>
    <row r="24" spans="1:12" s="63" customFormat="1" ht="16.5" customHeight="1" x14ac:dyDescent="0.25">
      <c r="A24" s="383" t="s">
        <v>16</v>
      </c>
      <c r="B24" s="384"/>
      <c r="C24" s="384"/>
      <c r="D24" s="368"/>
      <c r="E24" s="368"/>
      <c r="F24" s="368"/>
      <c r="G24" s="368"/>
      <c r="H24" s="368"/>
      <c r="I24" s="368"/>
      <c r="J24" s="368"/>
      <c r="K24" s="368"/>
      <c r="L24" s="369"/>
    </row>
    <row r="25" spans="1:12" s="63" customFormat="1" ht="18" customHeight="1" x14ac:dyDescent="0.25">
      <c r="A25" s="46" t="s">
        <v>148</v>
      </c>
      <c r="B25" s="47">
        <v>60</v>
      </c>
      <c r="C25" s="48">
        <v>60</v>
      </c>
      <c r="D25" s="49">
        <v>58</v>
      </c>
      <c r="E25" s="49">
        <f>D25/100*35+D25</f>
        <v>78.3</v>
      </c>
      <c r="F25" s="50">
        <f>(B25*E25)/1000</f>
        <v>4.6980000000000004</v>
      </c>
      <c r="G25" s="64">
        <f>F25</f>
        <v>4.6980000000000004</v>
      </c>
      <c r="H25" s="52">
        <v>8</v>
      </c>
      <c r="I25" s="52">
        <v>1</v>
      </c>
      <c r="J25" s="52">
        <v>53</v>
      </c>
      <c r="K25" s="52">
        <v>250</v>
      </c>
      <c r="L25" s="52"/>
    </row>
    <row r="26" spans="1:12" ht="17.25" customHeight="1" x14ac:dyDescent="0.2">
      <c r="A26" s="376"/>
      <c r="B26" s="377"/>
      <c r="C26" s="377"/>
      <c r="D26" s="378"/>
      <c r="E26" s="65"/>
      <c r="F26" s="62"/>
      <c r="G26" s="62">
        <f>G12+G15+G21+G25+G23</f>
        <v>73.019585000000006</v>
      </c>
      <c r="H26" s="62">
        <f>H12+H15+H21+H25</f>
        <v>18.68</v>
      </c>
      <c r="I26" s="62">
        <f>I12+I15+I21+I25</f>
        <v>23.46</v>
      </c>
      <c r="J26" s="62">
        <f>J12+J15+J21+J25</f>
        <v>123.2</v>
      </c>
      <c r="K26" s="62">
        <f>K12+K15+K21+K25</f>
        <v>776</v>
      </c>
      <c r="L26" s="62">
        <f>L12+L15+L21+L25</f>
        <v>2.46</v>
      </c>
    </row>
    <row r="27" spans="1:12" ht="16.5" customHeight="1" x14ac:dyDescent="0.3">
      <c r="A27" s="387" t="s">
        <v>154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8"/>
      <c r="L27" s="388"/>
    </row>
    <row r="28" spans="1:12" s="162" customFormat="1" x14ac:dyDescent="0.2">
      <c r="A28" s="406" t="s">
        <v>155</v>
      </c>
      <c r="B28" s="407"/>
      <c r="C28" s="407"/>
      <c r="D28" s="407"/>
      <c r="E28" s="407"/>
      <c r="F28" s="407"/>
      <c r="G28" s="407"/>
      <c r="H28" s="407"/>
      <c r="I28" s="407"/>
      <c r="J28" s="407"/>
      <c r="K28" s="407"/>
      <c r="L28" s="408"/>
    </row>
    <row r="29" spans="1:12" s="162" customFormat="1" x14ac:dyDescent="0.2">
      <c r="A29" s="191" t="s">
        <v>156</v>
      </c>
      <c r="B29" s="192">
        <v>120</v>
      </c>
      <c r="C29" s="192">
        <v>100</v>
      </c>
      <c r="D29" s="193">
        <v>65</v>
      </c>
      <c r="E29" s="193">
        <f>D29/100*25+D29</f>
        <v>81.25</v>
      </c>
      <c r="F29" s="194">
        <f>(B29*E29)/1000</f>
        <v>9.75</v>
      </c>
      <c r="G29" s="194"/>
      <c r="H29" s="195"/>
      <c r="I29" s="195"/>
      <c r="J29" s="195"/>
      <c r="K29" s="195"/>
      <c r="L29" s="195"/>
    </row>
    <row r="30" spans="1:12" s="162" customFormat="1" x14ac:dyDescent="0.2">
      <c r="A30" s="196" t="s">
        <v>157</v>
      </c>
      <c r="B30" s="192">
        <v>3</v>
      </c>
      <c r="C30" s="192">
        <v>3</v>
      </c>
      <c r="D30" s="192">
        <v>157</v>
      </c>
      <c r="E30" s="193">
        <f>D30/100*25+D30</f>
        <v>196.25</v>
      </c>
      <c r="F30" s="194">
        <f>(B30*E30)/1000</f>
        <v>0.58875</v>
      </c>
      <c r="G30" s="197"/>
      <c r="H30" s="196"/>
      <c r="I30" s="196"/>
      <c r="J30" s="196"/>
      <c r="K30" s="196"/>
      <c r="L30" s="196"/>
    </row>
    <row r="31" spans="1:12" s="162" customFormat="1" x14ac:dyDescent="0.2">
      <c r="A31" s="196" t="s">
        <v>158</v>
      </c>
      <c r="B31" s="198">
        <v>1</v>
      </c>
      <c r="C31" s="192">
        <v>1</v>
      </c>
      <c r="D31" s="192">
        <v>17</v>
      </c>
      <c r="E31" s="193">
        <f>D31/100*25+D31</f>
        <v>21.25</v>
      </c>
      <c r="F31" s="194">
        <f>(B31*E31)/1000</f>
        <v>2.1250000000000002E-2</v>
      </c>
      <c r="G31" s="197"/>
      <c r="H31" s="196"/>
      <c r="I31" s="196"/>
      <c r="J31" s="196"/>
      <c r="K31" s="196"/>
      <c r="L31" s="196"/>
    </row>
    <row r="32" spans="1:12" x14ac:dyDescent="0.2">
      <c r="A32" s="72" t="s">
        <v>143</v>
      </c>
      <c r="B32" s="381" t="s">
        <v>186</v>
      </c>
      <c r="C32" s="382"/>
      <c r="D32" s="52"/>
      <c r="E32" s="52"/>
      <c r="F32" s="51"/>
      <c r="G32" s="62">
        <f>F29+F30+F31</f>
        <v>10.36</v>
      </c>
      <c r="H32" s="41"/>
      <c r="I32" s="41"/>
      <c r="J32" s="41"/>
      <c r="K32" s="41"/>
      <c r="L32" s="41"/>
    </row>
    <row r="33" spans="1:12" ht="15.75" customHeight="1" x14ac:dyDescent="0.2">
      <c r="A33" s="367" t="s">
        <v>219</v>
      </c>
      <c r="B33" s="368"/>
      <c r="C33" s="368"/>
      <c r="D33" s="368"/>
      <c r="E33" s="368"/>
      <c r="F33" s="368"/>
      <c r="G33" s="368"/>
      <c r="H33" s="368"/>
      <c r="I33" s="368"/>
      <c r="J33" s="368"/>
      <c r="K33" s="368"/>
      <c r="L33" s="369"/>
    </row>
    <row r="34" spans="1:12" ht="15" x14ac:dyDescent="0.2">
      <c r="A34" s="199" t="s">
        <v>159</v>
      </c>
      <c r="B34" s="165">
        <v>85</v>
      </c>
      <c r="C34" s="165">
        <v>61.2</v>
      </c>
      <c r="D34" s="68">
        <v>45</v>
      </c>
      <c r="E34" s="52">
        <f t="shared" ref="E34:E39" si="1">D34/100*35+D34</f>
        <v>60.75</v>
      </c>
      <c r="F34" s="51">
        <f>(B34*E34)/1000</f>
        <v>5.1637500000000003</v>
      </c>
      <c r="G34" s="51"/>
      <c r="H34" s="41"/>
      <c r="I34" s="41"/>
      <c r="J34" s="41"/>
      <c r="K34" s="41"/>
      <c r="L34" s="41"/>
    </row>
    <row r="35" spans="1:12" ht="15" x14ac:dyDescent="0.2">
      <c r="A35" s="199" t="s">
        <v>161</v>
      </c>
      <c r="B35" s="165">
        <v>12.5</v>
      </c>
      <c r="C35" s="165">
        <v>10.5</v>
      </c>
      <c r="D35" s="68">
        <v>24</v>
      </c>
      <c r="E35" s="52">
        <f t="shared" si="1"/>
        <v>32.4</v>
      </c>
      <c r="F35" s="51">
        <f t="shared" ref="F35:F40" si="2">(B35*E35)/1000</f>
        <v>0.40500000000000003</v>
      </c>
      <c r="G35" s="51"/>
      <c r="H35" s="41"/>
      <c r="I35" s="41"/>
      <c r="J35" s="41"/>
      <c r="K35" s="41"/>
      <c r="L35" s="41"/>
    </row>
    <row r="36" spans="1:12" ht="15" x14ac:dyDescent="0.2">
      <c r="A36" s="200" t="s">
        <v>220</v>
      </c>
      <c r="B36" s="165">
        <v>20</v>
      </c>
      <c r="C36" s="165">
        <v>20</v>
      </c>
      <c r="D36" s="68">
        <v>47</v>
      </c>
      <c r="E36" s="52">
        <f t="shared" si="1"/>
        <v>63.45</v>
      </c>
      <c r="F36" s="51">
        <f t="shared" si="2"/>
        <v>1.2689999999999999</v>
      </c>
      <c r="G36" s="51"/>
      <c r="H36" s="41"/>
      <c r="I36" s="41"/>
      <c r="J36" s="41"/>
      <c r="K36" s="41"/>
      <c r="L36" s="41"/>
    </row>
    <row r="37" spans="1:12" ht="15" x14ac:dyDescent="0.2">
      <c r="A37" s="199" t="s">
        <v>201</v>
      </c>
      <c r="B37" s="165">
        <v>5</v>
      </c>
      <c r="C37" s="165">
        <v>5</v>
      </c>
      <c r="D37" s="68">
        <v>157</v>
      </c>
      <c r="E37" s="52">
        <f t="shared" si="1"/>
        <v>211.95</v>
      </c>
      <c r="F37" s="51">
        <f>(B37*E37)/1000</f>
        <v>1.05975</v>
      </c>
      <c r="G37" s="51"/>
      <c r="H37" s="41"/>
      <c r="I37" s="41"/>
      <c r="J37" s="41"/>
      <c r="K37" s="41"/>
      <c r="L37" s="41"/>
    </row>
    <row r="38" spans="1:12" ht="15" x14ac:dyDescent="0.2">
      <c r="A38" s="199" t="s">
        <v>162</v>
      </c>
      <c r="B38" s="165">
        <v>12.5</v>
      </c>
      <c r="C38" s="165">
        <v>10</v>
      </c>
      <c r="D38" s="68">
        <v>30</v>
      </c>
      <c r="E38" s="52">
        <f t="shared" si="1"/>
        <v>40.5</v>
      </c>
      <c r="F38" s="51">
        <f>(B38*E38)/1000</f>
        <v>0.50624999999999998</v>
      </c>
      <c r="G38" s="51"/>
      <c r="H38" s="41"/>
      <c r="I38" s="41"/>
      <c r="J38" s="41"/>
      <c r="K38" s="41"/>
      <c r="L38" s="41"/>
    </row>
    <row r="39" spans="1:12" ht="15" x14ac:dyDescent="0.2">
      <c r="A39" s="199" t="s">
        <v>168</v>
      </c>
      <c r="B39" s="165">
        <v>0.7</v>
      </c>
      <c r="C39" s="165">
        <v>0.7</v>
      </c>
      <c r="D39" s="68">
        <v>17</v>
      </c>
      <c r="E39" s="52">
        <f t="shared" si="1"/>
        <v>22.95</v>
      </c>
      <c r="F39" s="51">
        <f>(B39*E39)/1000</f>
        <v>1.6064999999999999E-2</v>
      </c>
      <c r="G39" s="51"/>
      <c r="H39" s="41"/>
      <c r="I39" s="41"/>
      <c r="J39" s="41"/>
      <c r="K39" s="41"/>
      <c r="L39" s="41"/>
    </row>
    <row r="40" spans="1:12" ht="15" x14ac:dyDescent="0.2">
      <c r="A40" s="199" t="s">
        <v>173</v>
      </c>
      <c r="B40" s="165">
        <v>150</v>
      </c>
      <c r="C40" s="165">
        <v>150</v>
      </c>
      <c r="D40" s="68"/>
      <c r="E40" s="52"/>
      <c r="F40" s="51">
        <f t="shared" si="2"/>
        <v>0</v>
      </c>
      <c r="G40" s="51"/>
      <c r="H40" s="41"/>
      <c r="I40" s="41"/>
      <c r="J40" s="41"/>
      <c r="K40" s="41"/>
      <c r="L40" s="41"/>
    </row>
    <row r="41" spans="1:12" x14ac:dyDescent="0.2">
      <c r="A41" s="72" t="s">
        <v>143</v>
      </c>
      <c r="B41" s="405" t="s">
        <v>185</v>
      </c>
      <c r="C41" s="405"/>
      <c r="D41" s="52"/>
      <c r="E41" s="52"/>
      <c r="F41" s="51"/>
      <c r="G41" s="62">
        <f>F34+F35+F36+F37+F38+F39</f>
        <v>8.4198149999999998</v>
      </c>
      <c r="H41" s="41"/>
      <c r="I41" s="41"/>
      <c r="J41" s="41"/>
      <c r="K41" s="41"/>
      <c r="L41" s="41"/>
    </row>
    <row r="42" spans="1:12" x14ac:dyDescent="0.2">
      <c r="A42" s="367" t="s">
        <v>94</v>
      </c>
      <c r="B42" s="368"/>
      <c r="C42" s="368"/>
      <c r="D42" s="368"/>
      <c r="E42" s="368"/>
      <c r="F42" s="368"/>
      <c r="G42" s="368"/>
      <c r="H42" s="368"/>
      <c r="I42" s="368"/>
      <c r="J42" s="368"/>
      <c r="K42" s="368"/>
      <c r="L42" s="369"/>
    </row>
    <row r="43" spans="1:12" x14ac:dyDescent="0.2">
      <c r="A43" s="201" t="s">
        <v>150</v>
      </c>
      <c r="B43" s="184">
        <v>8.1</v>
      </c>
      <c r="C43" s="184">
        <v>8.1</v>
      </c>
      <c r="D43" s="68">
        <v>395.5</v>
      </c>
      <c r="E43" s="52">
        <f>D43/100*35+D43</f>
        <v>533.92499999999995</v>
      </c>
      <c r="F43" s="51">
        <f>(B43*E43)/1000</f>
        <v>4.3247924999999992</v>
      </c>
      <c r="G43" s="51"/>
      <c r="H43" s="41"/>
      <c r="I43" s="41"/>
      <c r="J43" s="41"/>
      <c r="K43" s="41"/>
      <c r="L43" s="41"/>
    </row>
    <row r="44" spans="1:12" x14ac:dyDescent="0.2">
      <c r="A44" s="201" t="s">
        <v>161</v>
      </c>
      <c r="B44" s="184">
        <v>21.6</v>
      </c>
      <c r="C44" s="184">
        <v>18.14</v>
      </c>
      <c r="D44" s="68">
        <v>24</v>
      </c>
      <c r="E44" s="52">
        <f t="shared" ref="E44:E49" si="3">D44/100*35+D44</f>
        <v>32.4</v>
      </c>
      <c r="F44" s="51">
        <f t="shared" ref="F44:F49" si="4">(B44*E44)/1000</f>
        <v>0.69984000000000002</v>
      </c>
      <c r="G44" s="51"/>
      <c r="H44" s="41"/>
      <c r="I44" s="41"/>
      <c r="J44" s="41"/>
      <c r="K44" s="41"/>
      <c r="L44" s="41"/>
    </row>
    <row r="45" spans="1:12" x14ac:dyDescent="0.2">
      <c r="A45" s="201" t="s">
        <v>158</v>
      </c>
      <c r="B45" s="184">
        <v>0.3</v>
      </c>
      <c r="C45" s="184">
        <v>0.3</v>
      </c>
      <c r="D45" s="68">
        <v>17</v>
      </c>
      <c r="E45" s="52">
        <f t="shared" si="3"/>
        <v>22.95</v>
      </c>
      <c r="F45" s="51">
        <f t="shared" si="4"/>
        <v>6.8849999999999996E-3</v>
      </c>
      <c r="G45" s="51"/>
      <c r="H45" s="41"/>
      <c r="I45" s="41"/>
      <c r="J45" s="41"/>
      <c r="K45" s="41"/>
      <c r="L45" s="41"/>
    </row>
    <row r="46" spans="1:12" x14ac:dyDescent="0.2">
      <c r="A46" s="201" t="s">
        <v>159</v>
      </c>
      <c r="B46" s="184">
        <v>130</v>
      </c>
      <c r="C46" s="184">
        <v>93.6</v>
      </c>
      <c r="D46" s="68">
        <v>45</v>
      </c>
      <c r="E46" s="52">
        <f t="shared" si="3"/>
        <v>60.75</v>
      </c>
      <c r="F46" s="51">
        <f t="shared" si="4"/>
        <v>7.8975</v>
      </c>
      <c r="G46" s="51"/>
      <c r="H46" s="41"/>
      <c r="I46" s="41"/>
      <c r="J46" s="41"/>
      <c r="K46" s="41"/>
      <c r="L46" s="41"/>
    </row>
    <row r="47" spans="1:12" x14ac:dyDescent="0.2">
      <c r="A47" s="201" t="s">
        <v>193</v>
      </c>
      <c r="B47" s="184">
        <v>8.1</v>
      </c>
      <c r="C47" s="184">
        <v>8.1</v>
      </c>
      <c r="D47" s="68">
        <v>144</v>
      </c>
      <c r="E47" s="52">
        <f t="shared" si="3"/>
        <v>194.4</v>
      </c>
      <c r="F47" s="51">
        <f t="shared" si="4"/>
        <v>1.5746399999999998</v>
      </c>
      <c r="G47" s="51"/>
      <c r="H47" s="41"/>
      <c r="I47" s="41"/>
      <c r="J47" s="41"/>
      <c r="K47" s="41"/>
      <c r="L47" s="41"/>
    </row>
    <row r="48" spans="1:12" x14ac:dyDescent="0.2">
      <c r="A48" s="201" t="s">
        <v>162</v>
      </c>
      <c r="B48" s="184">
        <v>15</v>
      </c>
      <c r="C48" s="184">
        <v>11</v>
      </c>
      <c r="D48" s="68">
        <v>30</v>
      </c>
      <c r="E48" s="52">
        <f t="shared" si="3"/>
        <v>40.5</v>
      </c>
      <c r="F48" s="51">
        <f t="shared" si="4"/>
        <v>0.60750000000000004</v>
      </c>
      <c r="G48" s="51"/>
      <c r="H48" s="41"/>
      <c r="I48" s="41"/>
      <c r="J48" s="41"/>
      <c r="K48" s="41"/>
      <c r="L48" s="41"/>
    </row>
    <row r="49" spans="1:12" x14ac:dyDescent="0.2">
      <c r="A49" s="201" t="s">
        <v>194</v>
      </c>
      <c r="B49" s="184">
        <v>75</v>
      </c>
      <c r="C49" s="184">
        <v>60</v>
      </c>
      <c r="D49" s="68">
        <v>184</v>
      </c>
      <c r="E49" s="52">
        <f t="shared" si="3"/>
        <v>248.4</v>
      </c>
      <c r="F49" s="51">
        <f t="shared" si="4"/>
        <v>18.63</v>
      </c>
      <c r="G49" s="51"/>
      <c r="H49" s="41"/>
      <c r="I49" s="41"/>
      <c r="J49" s="41"/>
      <c r="K49" s="41"/>
      <c r="L49" s="41"/>
    </row>
    <row r="50" spans="1:12" x14ac:dyDescent="0.2">
      <c r="A50" s="72" t="s">
        <v>143</v>
      </c>
      <c r="B50" s="381" t="s">
        <v>205</v>
      </c>
      <c r="C50" s="382"/>
      <c r="D50" s="73"/>
      <c r="E50" s="73"/>
      <c r="F50" s="74"/>
      <c r="G50" s="74">
        <v>45</v>
      </c>
      <c r="H50" s="131">
        <v>45</v>
      </c>
      <c r="I50" s="76"/>
      <c r="J50" s="76"/>
      <c r="K50" s="76"/>
      <c r="L50" s="76"/>
    </row>
    <row r="51" spans="1:12" x14ac:dyDescent="0.2">
      <c r="A51" s="367" t="s">
        <v>23</v>
      </c>
      <c r="B51" s="368"/>
      <c r="C51" s="368"/>
      <c r="D51" s="368"/>
      <c r="E51" s="368"/>
      <c r="F51" s="368"/>
      <c r="G51" s="368"/>
      <c r="H51" s="368"/>
      <c r="I51" s="368"/>
      <c r="J51" s="368"/>
      <c r="K51" s="368"/>
      <c r="L51" s="369"/>
    </row>
    <row r="52" spans="1:12" x14ac:dyDescent="0.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 x14ac:dyDescent="0.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 x14ac:dyDescent="0.2">
      <c r="A54" s="79" t="s">
        <v>143</v>
      </c>
      <c r="B54" s="364">
        <v>200</v>
      </c>
      <c r="C54" s="365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 x14ac:dyDescent="0.2">
      <c r="A55" s="53" t="s">
        <v>163</v>
      </c>
      <c r="B55" s="80">
        <v>80</v>
      </c>
      <c r="C55" s="80">
        <v>80</v>
      </c>
      <c r="D55" s="370"/>
      <c r="E55" s="371"/>
      <c r="F55" s="371"/>
      <c r="G55" s="372"/>
      <c r="H55" s="41"/>
      <c r="I55" s="41"/>
      <c r="J55" s="41"/>
      <c r="K55" s="41"/>
      <c r="L55" s="81"/>
    </row>
    <row r="56" spans="1:12" x14ac:dyDescent="0.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 x14ac:dyDescent="0.2">
      <c r="A57" s="53" t="s">
        <v>164</v>
      </c>
      <c r="B57" s="80">
        <v>30</v>
      </c>
      <c r="C57" s="80">
        <v>30</v>
      </c>
      <c r="D57" s="370"/>
      <c r="E57" s="371"/>
      <c r="F57" s="371"/>
      <c r="G57" s="372"/>
      <c r="H57" s="41"/>
      <c r="I57" s="41"/>
      <c r="J57" s="41"/>
      <c r="K57" s="41"/>
      <c r="L57" s="81"/>
    </row>
    <row r="58" spans="1:12" x14ac:dyDescent="0.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 x14ac:dyDescent="0.2">
      <c r="A59" s="370" t="s">
        <v>133</v>
      </c>
      <c r="B59" s="371"/>
      <c r="C59" s="371"/>
      <c r="D59" s="372"/>
      <c r="E59" s="68"/>
      <c r="F59" s="51"/>
      <c r="G59" s="82">
        <f>G32+G41+H50+G54+F56+F58</f>
        <v>71.779814999999999</v>
      </c>
      <c r="H59" s="41"/>
      <c r="I59" s="41"/>
      <c r="J59" s="41"/>
      <c r="K59" s="41"/>
      <c r="L59" s="41"/>
    </row>
    <row r="60" spans="1:12" x14ac:dyDescent="0.2">
      <c r="A60" s="42"/>
      <c r="B60" s="42"/>
      <c r="C60" s="83"/>
      <c r="E60" s="43"/>
      <c r="F60" s="42"/>
      <c r="G60" s="42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</sheetData>
  <mergeCells count="32">
    <mergeCell ref="A13:L13"/>
    <mergeCell ref="A5:L5"/>
    <mergeCell ref="B2:B3"/>
    <mergeCell ref="D2:D3"/>
    <mergeCell ref="H2:L2"/>
    <mergeCell ref="A2:A3"/>
    <mergeCell ref="A4:L4"/>
    <mergeCell ref="A1:I1"/>
    <mergeCell ref="B41:C41"/>
    <mergeCell ref="A24:L24"/>
    <mergeCell ref="J1:L1"/>
    <mergeCell ref="C2:C3"/>
    <mergeCell ref="F2:F3"/>
    <mergeCell ref="B15:C15"/>
    <mergeCell ref="A22:L22"/>
    <mergeCell ref="A28:L28"/>
    <mergeCell ref="A27:L27"/>
    <mergeCell ref="A26:D26"/>
    <mergeCell ref="C21:F21"/>
    <mergeCell ref="C12:F12"/>
    <mergeCell ref="A33:L33"/>
    <mergeCell ref="E2:E3"/>
    <mergeCell ref="G2:G3"/>
    <mergeCell ref="B32:C32"/>
    <mergeCell ref="A17:L17"/>
    <mergeCell ref="A59:D59"/>
    <mergeCell ref="B50:C50"/>
    <mergeCell ref="A51:L51"/>
    <mergeCell ref="B54:C54"/>
    <mergeCell ref="D55:G55"/>
    <mergeCell ref="D57:G57"/>
    <mergeCell ref="A42:L42"/>
  </mergeCells>
  <pageMargins left="0" right="0" top="0" bottom="0" header="0.31496062992125984" footer="0.31496062992125984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835"/>
  <sheetViews>
    <sheetView topLeftCell="A22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66" t="s">
        <v>226</v>
      </c>
      <c r="B1" s="366"/>
      <c r="C1" s="366"/>
      <c r="D1" s="366"/>
      <c r="E1" s="366"/>
      <c r="F1" s="366"/>
      <c r="G1" s="366"/>
      <c r="H1" s="366"/>
      <c r="I1" s="366"/>
      <c r="J1" s="366" t="s">
        <v>128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225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222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46" t="s">
        <v>223</v>
      </c>
      <c r="B6" s="47">
        <v>54</v>
      </c>
      <c r="C6" s="48">
        <v>50</v>
      </c>
      <c r="D6" s="49">
        <v>97</v>
      </c>
      <c r="E6" s="49">
        <f>D6/100*35+D6</f>
        <v>130.94999999999999</v>
      </c>
      <c r="F6" s="50">
        <f>(B6*E6)/1000</f>
        <v>7.071299999999999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5.75" customHeight="1" x14ac:dyDescent="0.2">
      <c r="A8" s="46" t="s">
        <v>141</v>
      </c>
      <c r="B8" s="47">
        <v>15.1</v>
      </c>
      <c r="C8" s="48">
        <v>15.1</v>
      </c>
      <c r="D8" s="49">
        <v>55</v>
      </c>
      <c r="E8" s="49">
        <f>D8/100*35+D8</f>
        <v>74.25</v>
      </c>
      <c r="F8" s="50">
        <f>(B8*E8)/1000</f>
        <v>1.121175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83" t="s">
        <v>29</v>
      </c>
      <c r="D10" s="368"/>
      <c r="E10" s="368"/>
      <c r="F10" s="369"/>
      <c r="G10" s="54">
        <f>SUM(F6:F9)</f>
        <v>34.456724999999999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80" t="s">
        <v>144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 spans="1:12" s="55" customFormat="1" ht="19.5" customHeight="1" x14ac:dyDescent="0.25">
      <c r="A12" s="56" t="s">
        <v>145</v>
      </c>
      <c r="B12" s="57">
        <v>21</v>
      </c>
      <c r="C12" s="58">
        <v>20</v>
      </c>
      <c r="D12" s="59">
        <v>415</v>
      </c>
      <c r="E12" s="59">
        <f>D12/100*35+D12</f>
        <v>560.25</v>
      </c>
      <c r="F12" s="60">
        <f>(B12*E12)/1000</f>
        <v>11.76525</v>
      </c>
      <c r="G12" s="61">
        <f>F12</f>
        <v>11.76525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80" t="s">
        <v>149</v>
      </c>
      <c r="B13" s="380"/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 spans="1:12" s="55" customFormat="1" ht="19.5" customHeight="1" x14ac:dyDescent="0.25">
      <c r="A14" s="56" t="s">
        <v>150</v>
      </c>
      <c r="B14" s="57">
        <v>10</v>
      </c>
      <c r="C14" s="58">
        <v>10</v>
      </c>
      <c r="D14" s="59">
        <v>395.5</v>
      </c>
      <c r="E14" s="59">
        <f>D14/100*35+D14</f>
        <v>533.92499999999995</v>
      </c>
      <c r="F14" s="60">
        <f>(B14*E14)/1000</f>
        <v>5.3392499999999998</v>
      </c>
      <c r="G14" s="61">
        <f>F14</f>
        <v>5.3392499999999998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67" t="s">
        <v>49</v>
      </c>
      <c r="B15" s="368"/>
      <c r="C15" s="368"/>
      <c r="D15" s="368"/>
      <c r="E15" s="368"/>
      <c r="F15" s="368"/>
      <c r="G15" s="368"/>
      <c r="H15" s="368"/>
      <c r="I15" s="368"/>
      <c r="J15" s="368"/>
      <c r="K15" s="368"/>
      <c r="L15" s="369"/>
    </row>
    <row r="16" spans="1:12" ht="16.5" customHeight="1" x14ac:dyDescent="0.2">
      <c r="A16" s="121" t="s">
        <v>140</v>
      </c>
      <c r="B16" s="52">
        <v>180</v>
      </c>
      <c r="C16" s="202">
        <v>180</v>
      </c>
      <c r="D16" s="123">
        <v>62</v>
      </c>
      <c r="E16" s="49">
        <f>D16/100*30+D16</f>
        <v>80.599999999999994</v>
      </c>
      <c r="F16" s="50">
        <f>(B16*E16)/1000</f>
        <v>14.507999999999997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121" t="s">
        <v>141</v>
      </c>
      <c r="B17" s="52">
        <v>7</v>
      </c>
      <c r="C17" s="202">
        <v>7</v>
      </c>
      <c r="D17" s="123">
        <v>55</v>
      </c>
      <c r="E17" s="49">
        <f>D17/100*30+D17</f>
        <v>71.5</v>
      </c>
      <c r="F17" s="50">
        <f>(B17*E17)/1000</f>
        <v>0.50049999999999994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121" t="s">
        <v>181</v>
      </c>
      <c r="B18" s="52">
        <v>5</v>
      </c>
      <c r="C18" s="202">
        <v>5</v>
      </c>
      <c r="D18" s="123">
        <v>270</v>
      </c>
      <c r="E18" s="49">
        <f>D18/100*30+D18</f>
        <v>351</v>
      </c>
      <c r="F18" s="50">
        <f>(B18*E18)/1000</f>
        <v>1.7549999999999999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67">
        <v>200</v>
      </c>
      <c r="D19" s="368"/>
      <c r="E19" s="368"/>
      <c r="F19" s="369"/>
      <c r="G19" s="54">
        <f>F15+F16+F17+F18</f>
        <v>16.763499999999997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 x14ac:dyDescent="0.25">
      <c r="A20" s="383" t="s">
        <v>16</v>
      </c>
      <c r="B20" s="384"/>
      <c r="C20" s="384"/>
      <c r="D20" s="368"/>
      <c r="E20" s="368"/>
      <c r="F20" s="368"/>
      <c r="G20" s="368"/>
      <c r="H20" s="368"/>
      <c r="I20" s="368"/>
      <c r="J20" s="368"/>
      <c r="K20" s="368"/>
      <c r="L20" s="369"/>
    </row>
    <row r="21" spans="1:12" s="63" customFormat="1" ht="18" customHeight="1" x14ac:dyDescent="0.25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ht="17.25" customHeight="1" x14ac:dyDescent="0.2">
      <c r="A22" s="376"/>
      <c r="B22" s="377"/>
      <c r="C22" s="377"/>
      <c r="D22" s="378"/>
      <c r="E22" s="65"/>
      <c r="F22" s="62"/>
      <c r="G22" s="62">
        <f t="shared" ref="G22:L22" si="0">G10+G19+G21+G12+G14</f>
        <v>73.022725000000008</v>
      </c>
      <c r="H22" s="62">
        <f t="shared" si="0"/>
        <v>27.96</v>
      </c>
      <c r="I22" s="62">
        <f t="shared" si="0"/>
        <v>35.26</v>
      </c>
      <c r="J22" s="62">
        <f t="shared" si="0"/>
        <v>123.2</v>
      </c>
      <c r="K22" s="62">
        <f t="shared" si="0"/>
        <v>916</v>
      </c>
      <c r="L22" s="62">
        <f t="shared" si="0"/>
        <v>2.74</v>
      </c>
    </row>
    <row r="23" spans="1:12" ht="16.5" customHeight="1" x14ac:dyDescent="0.3">
      <c r="A23" s="387" t="s">
        <v>154</v>
      </c>
      <c r="B23" s="388"/>
      <c r="C23" s="388"/>
      <c r="D23" s="388"/>
      <c r="E23" s="388"/>
      <c r="F23" s="388"/>
      <c r="G23" s="388"/>
      <c r="H23" s="388"/>
      <c r="I23" s="388"/>
      <c r="J23" s="388"/>
      <c r="K23" s="388"/>
      <c r="L23" s="388"/>
    </row>
    <row r="24" spans="1:12" s="66" customFormat="1" x14ac:dyDescent="0.2">
      <c r="A24" s="367" t="s">
        <v>51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9"/>
    </row>
    <row r="25" spans="1:12" s="66" customFormat="1" x14ac:dyDescent="0.2">
      <c r="A25" s="124" t="s">
        <v>182</v>
      </c>
      <c r="B25" s="125">
        <v>67.8</v>
      </c>
      <c r="C25" s="125">
        <v>60</v>
      </c>
      <c r="D25" s="150">
        <v>75</v>
      </c>
      <c r="E25" s="52">
        <f>D25/100*55+D25</f>
        <v>116.25</v>
      </c>
      <c r="F25" s="51">
        <f>(B25*E25)/1000</f>
        <v>7.8817500000000003</v>
      </c>
      <c r="G25" s="51"/>
      <c r="H25" s="69"/>
      <c r="I25" s="69"/>
      <c r="J25" s="69"/>
      <c r="K25" s="69"/>
      <c r="L25" s="69"/>
    </row>
    <row r="26" spans="1:12" s="66" customFormat="1" x14ac:dyDescent="0.2">
      <c r="A26" s="124" t="s">
        <v>183</v>
      </c>
      <c r="B26" s="125">
        <v>67.8</v>
      </c>
      <c r="C26" s="125">
        <v>60</v>
      </c>
      <c r="D26" s="70">
        <v>60</v>
      </c>
      <c r="E26" s="52">
        <f>D26/100*55+D26</f>
        <v>93</v>
      </c>
      <c r="F26" s="51">
        <f>(B26*E26)/1000</f>
        <v>6.3053999999999997</v>
      </c>
      <c r="G26" s="62"/>
      <c r="H26" s="71"/>
      <c r="I26" s="71"/>
      <c r="J26" s="71"/>
      <c r="K26" s="71"/>
      <c r="L26" s="71"/>
    </row>
    <row r="27" spans="1:12" x14ac:dyDescent="0.2">
      <c r="A27" s="161" t="s">
        <v>143</v>
      </c>
      <c r="B27" s="381" t="s">
        <v>184</v>
      </c>
      <c r="C27" s="382"/>
      <c r="D27" s="52"/>
      <c r="E27" s="52"/>
      <c r="F27" s="51"/>
      <c r="G27" s="62">
        <v>10</v>
      </c>
      <c r="H27" s="41"/>
      <c r="I27" s="41"/>
      <c r="J27" s="41"/>
      <c r="K27" s="41"/>
      <c r="L27" s="41"/>
    </row>
    <row r="28" spans="1:12" ht="15.75" customHeight="1" x14ac:dyDescent="0.2">
      <c r="A28" s="367" t="s">
        <v>70</v>
      </c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9"/>
    </row>
    <row r="29" spans="1:12" ht="15" x14ac:dyDescent="0.2">
      <c r="A29" s="164" t="s">
        <v>159</v>
      </c>
      <c r="B29" s="165">
        <v>50</v>
      </c>
      <c r="C29" s="165">
        <v>36</v>
      </c>
      <c r="D29" s="52">
        <v>45</v>
      </c>
      <c r="E29" s="52">
        <f t="shared" ref="E29:E34" si="1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ht="15" x14ac:dyDescent="0.2">
      <c r="A30" s="164" t="s">
        <v>162</v>
      </c>
      <c r="B30" s="165">
        <v>15</v>
      </c>
      <c r="C30" s="165">
        <v>12</v>
      </c>
      <c r="D30" s="52">
        <v>30</v>
      </c>
      <c r="E30" s="52">
        <f t="shared" si="1"/>
        <v>40.5</v>
      </c>
      <c r="F30" s="51">
        <f t="shared" ref="F30:F35" si="2">(B30*E30)/1000</f>
        <v>0.60750000000000004</v>
      </c>
      <c r="G30" s="51"/>
      <c r="H30" s="41"/>
      <c r="I30" s="41"/>
      <c r="J30" s="41"/>
      <c r="K30" s="41"/>
      <c r="L30" s="41"/>
    </row>
    <row r="31" spans="1:12" ht="16.5" x14ac:dyDescent="0.2">
      <c r="A31" s="77" t="s">
        <v>161</v>
      </c>
      <c r="B31" s="165">
        <v>19</v>
      </c>
      <c r="C31" s="165">
        <v>15.96</v>
      </c>
      <c r="D31" s="52">
        <v>24</v>
      </c>
      <c r="E31" s="52">
        <f t="shared" si="1"/>
        <v>32.4</v>
      </c>
      <c r="F31" s="51">
        <f t="shared" si="2"/>
        <v>0.61560000000000004</v>
      </c>
      <c r="G31" s="51"/>
      <c r="H31" s="41"/>
      <c r="I31" s="41"/>
      <c r="J31" s="41"/>
      <c r="K31" s="41"/>
      <c r="L31" s="41"/>
    </row>
    <row r="32" spans="1:12" ht="16.5" x14ac:dyDescent="0.2">
      <c r="A32" s="77" t="s">
        <v>201</v>
      </c>
      <c r="B32" s="126">
        <v>3</v>
      </c>
      <c r="C32" s="126">
        <v>3</v>
      </c>
      <c r="D32" s="52">
        <v>157</v>
      </c>
      <c r="E32" s="52">
        <f t="shared" si="1"/>
        <v>211.95</v>
      </c>
      <c r="F32" s="51">
        <f t="shared" si="2"/>
        <v>0.63584999999999992</v>
      </c>
      <c r="G32" s="51"/>
      <c r="H32" s="41"/>
      <c r="I32" s="41"/>
      <c r="J32" s="41"/>
      <c r="K32" s="41"/>
      <c r="L32" s="41"/>
    </row>
    <row r="33" spans="1:12" ht="16.5" x14ac:dyDescent="0.2">
      <c r="A33" s="77" t="s">
        <v>160</v>
      </c>
      <c r="B33" s="165">
        <v>35</v>
      </c>
      <c r="C33" s="165">
        <v>35</v>
      </c>
      <c r="D33" s="52">
        <v>32</v>
      </c>
      <c r="E33" s="52">
        <f t="shared" si="1"/>
        <v>43.2</v>
      </c>
      <c r="F33" s="51">
        <f t="shared" si="2"/>
        <v>1.512</v>
      </c>
      <c r="G33" s="51"/>
      <c r="H33" s="41"/>
      <c r="I33" s="41"/>
      <c r="J33" s="41"/>
      <c r="K33" s="41"/>
      <c r="L33" s="41"/>
    </row>
    <row r="34" spans="1:12" ht="16.5" x14ac:dyDescent="0.2">
      <c r="A34" s="77" t="s">
        <v>168</v>
      </c>
      <c r="B34" s="126">
        <v>0.25</v>
      </c>
      <c r="C34" s="126">
        <v>0.25</v>
      </c>
      <c r="D34" s="52">
        <v>17</v>
      </c>
      <c r="E34" s="52">
        <f t="shared" si="1"/>
        <v>22.95</v>
      </c>
      <c r="F34" s="51">
        <f t="shared" si="2"/>
        <v>5.7374999999999995E-3</v>
      </c>
      <c r="G34" s="51"/>
      <c r="H34" s="41"/>
      <c r="I34" s="41"/>
      <c r="J34" s="41"/>
      <c r="K34" s="41"/>
      <c r="L34" s="41"/>
    </row>
    <row r="35" spans="1:12" ht="16.5" x14ac:dyDescent="0.2">
      <c r="A35" s="77" t="s">
        <v>173</v>
      </c>
      <c r="B35" s="126">
        <v>150</v>
      </c>
      <c r="C35" s="126">
        <v>150</v>
      </c>
      <c r="D35" s="52"/>
      <c r="E35" s="52"/>
      <c r="F35" s="51">
        <f t="shared" si="2"/>
        <v>0</v>
      </c>
      <c r="G35" s="51"/>
      <c r="H35" s="41"/>
      <c r="I35" s="41"/>
      <c r="J35" s="41"/>
      <c r="K35" s="41"/>
      <c r="L35" s="41"/>
    </row>
    <row r="36" spans="1:12" x14ac:dyDescent="0.2">
      <c r="A36" s="203" t="s">
        <v>143</v>
      </c>
      <c r="B36" s="400" t="s">
        <v>185</v>
      </c>
      <c r="C36" s="400"/>
      <c r="D36" s="52"/>
      <c r="E36" s="52"/>
      <c r="F36" s="51"/>
      <c r="G36" s="62">
        <f>F29+F30+F31+F32+F33+F34</f>
        <v>6.4141875000000006</v>
      </c>
      <c r="H36" s="41"/>
      <c r="I36" s="41"/>
      <c r="J36" s="41"/>
      <c r="K36" s="41"/>
      <c r="L36" s="41"/>
    </row>
    <row r="37" spans="1:12" x14ac:dyDescent="0.2">
      <c r="A37" s="367" t="s">
        <v>38</v>
      </c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9"/>
    </row>
    <row r="38" spans="1:12" x14ac:dyDescent="0.2">
      <c r="A38" s="67" t="s">
        <v>139</v>
      </c>
      <c r="B38" s="52">
        <v>72</v>
      </c>
      <c r="C38" s="52">
        <v>71.28</v>
      </c>
      <c r="D38" s="52">
        <v>64</v>
      </c>
      <c r="E38" s="52">
        <f>D38/100*30+D38</f>
        <v>83.2</v>
      </c>
      <c r="F38" s="51">
        <f>(B38*E38)/1000</f>
        <v>5.9904000000000002</v>
      </c>
      <c r="G38" s="51"/>
      <c r="H38" s="41"/>
      <c r="I38" s="41"/>
      <c r="J38" s="41"/>
      <c r="K38" s="41"/>
      <c r="L38" s="41"/>
    </row>
    <row r="39" spans="1:12" x14ac:dyDescent="0.2">
      <c r="A39" s="67" t="s">
        <v>142</v>
      </c>
      <c r="B39" s="52">
        <v>2</v>
      </c>
      <c r="C39" s="52">
        <v>2</v>
      </c>
      <c r="D39" s="52">
        <v>395.5</v>
      </c>
      <c r="E39" s="52">
        <f>D39/100*30+D39</f>
        <v>514.15</v>
      </c>
      <c r="F39" s="51">
        <f>(B39*E39)/1000</f>
        <v>1.0283</v>
      </c>
      <c r="G39" s="51"/>
      <c r="H39" s="41"/>
      <c r="I39" s="41"/>
      <c r="J39" s="41"/>
      <c r="K39" s="41"/>
      <c r="L39" s="41"/>
    </row>
    <row r="40" spans="1:12" x14ac:dyDescent="0.2">
      <c r="A40" s="67" t="s">
        <v>168</v>
      </c>
      <c r="B40" s="52">
        <v>0.7</v>
      </c>
      <c r="C40" s="52">
        <v>0.7</v>
      </c>
      <c r="D40" s="52">
        <v>17</v>
      </c>
      <c r="E40" s="52">
        <f>D40/100*30+D40</f>
        <v>22.1</v>
      </c>
      <c r="F40" s="51">
        <f>(B40*E40)/1000</f>
        <v>1.5470000000000001E-2</v>
      </c>
      <c r="G40" s="51"/>
      <c r="H40" s="41"/>
      <c r="I40" s="41"/>
      <c r="J40" s="41"/>
      <c r="K40" s="41"/>
      <c r="L40" s="41"/>
    </row>
    <row r="41" spans="1:12" x14ac:dyDescent="0.2">
      <c r="A41" s="161" t="s">
        <v>143</v>
      </c>
      <c r="B41" s="381" t="s">
        <v>187</v>
      </c>
      <c r="C41" s="382"/>
      <c r="D41" s="52"/>
      <c r="E41" s="52"/>
      <c r="F41" s="51"/>
      <c r="G41" s="51">
        <v>15</v>
      </c>
      <c r="H41" s="41"/>
      <c r="I41" s="41"/>
      <c r="J41" s="41"/>
      <c r="K41" s="41"/>
      <c r="L41" s="41"/>
    </row>
    <row r="42" spans="1:12" x14ac:dyDescent="0.2">
      <c r="A42" s="383" t="s">
        <v>97</v>
      </c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5"/>
    </row>
    <row r="43" spans="1:12" ht="16.5" x14ac:dyDescent="0.2">
      <c r="A43" s="77" t="s">
        <v>175</v>
      </c>
      <c r="B43" s="16">
        <v>95</v>
      </c>
      <c r="C43" s="16">
        <v>55.77</v>
      </c>
      <c r="D43" s="52">
        <v>184</v>
      </c>
      <c r="E43" s="52">
        <f>D43/100*30+D43</f>
        <v>239.2</v>
      </c>
      <c r="F43" s="51">
        <f>(B43*E43)/1000</f>
        <v>22.724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245</v>
      </c>
      <c r="B44" s="16">
        <v>22</v>
      </c>
      <c r="C44" s="16">
        <v>22</v>
      </c>
      <c r="D44" s="52">
        <v>58</v>
      </c>
      <c r="E44" s="52">
        <f>D44/100*30+D44</f>
        <v>75.400000000000006</v>
      </c>
      <c r="F44" s="51">
        <f>(B44*E44)/1000</f>
        <v>1.6588000000000003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157</v>
      </c>
      <c r="B45" s="16">
        <v>2</v>
      </c>
      <c r="C45" s="16">
        <v>2</v>
      </c>
      <c r="D45" s="52">
        <v>157</v>
      </c>
      <c r="E45" s="52">
        <f>D45/100*30+D45</f>
        <v>204.1</v>
      </c>
      <c r="F45" s="51">
        <f>(B45*E45)/1000</f>
        <v>0.40820000000000001</v>
      </c>
      <c r="G45" s="51"/>
      <c r="H45" s="41"/>
      <c r="I45" s="41"/>
      <c r="J45" s="41"/>
      <c r="K45" s="41"/>
      <c r="L45" s="41"/>
    </row>
    <row r="46" spans="1:12" ht="16.5" x14ac:dyDescent="0.2">
      <c r="A46" s="77" t="s">
        <v>246</v>
      </c>
      <c r="B46" s="16">
        <v>13</v>
      </c>
      <c r="C46" s="16">
        <v>13</v>
      </c>
      <c r="D46" s="52">
        <v>62</v>
      </c>
      <c r="E46" s="52">
        <f>D46/100*30+D46</f>
        <v>80.599999999999994</v>
      </c>
      <c r="F46" s="51">
        <f>(B46*E46)/1000</f>
        <v>1.0478000000000001</v>
      </c>
      <c r="G46" s="51"/>
      <c r="H46" s="41"/>
      <c r="I46" s="41"/>
      <c r="J46" s="41"/>
      <c r="K46" s="41"/>
      <c r="L46" s="41"/>
    </row>
    <row r="47" spans="1:12" ht="16.5" x14ac:dyDescent="0.2">
      <c r="A47" s="77" t="s">
        <v>158</v>
      </c>
      <c r="B47" s="16">
        <v>1</v>
      </c>
      <c r="C47" s="16">
        <v>1</v>
      </c>
      <c r="D47" s="52">
        <v>17</v>
      </c>
      <c r="E47" s="52">
        <f>D47/100*30+D47</f>
        <v>22.1</v>
      </c>
      <c r="F47" s="51">
        <f>(B47*E47)/1000</f>
        <v>2.2100000000000002E-2</v>
      </c>
      <c r="G47" s="51"/>
      <c r="H47" s="41"/>
      <c r="I47" s="41"/>
      <c r="J47" s="41"/>
      <c r="K47" s="41"/>
      <c r="L47" s="41"/>
    </row>
    <row r="48" spans="1:12" ht="15" customHeight="1" x14ac:dyDescent="0.2">
      <c r="A48" s="161" t="s">
        <v>143</v>
      </c>
      <c r="B48" s="381">
        <v>90</v>
      </c>
      <c r="C48" s="382"/>
      <c r="D48" s="73"/>
      <c r="E48" s="73"/>
      <c r="F48" s="74"/>
      <c r="G48" s="62">
        <v>35</v>
      </c>
      <c r="H48" s="41"/>
      <c r="I48" s="41"/>
      <c r="J48" s="41"/>
      <c r="K48" s="41"/>
      <c r="L48" s="41"/>
    </row>
    <row r="49" spans="1:12" x14ac:dyDescent="0.2">
      <c r="A49" s="367" t="s">
        <v>23</v>
      </c>
      <c r="B49" s="368"/>
      <c r="C49" s="368"/>
      <c r="D49" s="368"/>
      <c r="E49" s="368"/>
      <c r="F49" s="368"/>
      <c r="G49" s="368"/>
      <c r="H49" s="368"/>
      <c r="I49" s="368"/>
      <c r="J49" s="368"/>
      <c r="K49" s="368"/>
      <c r="L49" s="369"/>
    </row>
    <row r="50" spans="1:12" x14ac:dyDescent="0.2">
      <c r="A50" s="78" t="s">
        <v>176</v>
      </c>
      <c r="B50" s="47">
        <v>25</v>
      </c>
      <c r="C50" s="47">
        <v>25</v>
      </c>
      <c r="D50" s="52">
        <v>97</v>
      </c>
      <c r="E50" s="52">
        <f>D50/100*30+D50</f>
        <v>126.1</v>
      </c>
      <c r="F50" s="51">
        <f>(B50*E50)/1000</f>
        <v>3.1524999999999999</v>
      </c>
      <c r="G50" s="51"/>
      <c r="H50" s="41"/>
      <c r="I50" s="41"/>
      <c r="J50" s="41"/>
      <c r="K50" s="41"/>
      <c r="L50" s="41"/>
    </row>
    <row r="51" spans="1:12" x14ac:dyDescent="0.2">
      <c r="A51" s="78" t="s">
        <v>147</v>
      </c>
      <c r="B51" s="47">
        <v>15</v>
      </c>
      <c r="C51" s="47">
        <v>15</v>
      </c>
      <c r="D51" s="52">
        <v>55</v>
      </c>
      <c r="E51" s="52">
        <f>D51/100*30+D51</f>
        <v>71.5</v>
      </c>
      <c r="F51" s="51">
        <f>(B51*E51)/1000</f>
        <v>1.0725</v>
      </c>
      <c r="G51" s="51"/>
      <c r="H51" s="41"/>
      <c r="I51" s="41"/>
      <c r="J51" s="41"/>
      <c r="K51" s="41"/>
      <c r="L51" s="41"/>
    </row>
    <row r="52" spans="1:12" x14ac:dyDescent="0.2">
      <c r="A52" s="203" t="s">
        <v>143</v>
      </c>
      <c r="B52" s="364">
        <v>200</v>
      </c>
      <c r="C52" s="365"/>
      <c r="D52" s="52"/>
      <c r="E52" s="52"/>
      <c r="F52" s="51"/>
      <c r="G52" s="62">
        <v>5</v>
      </c>
      <c r="H52" s="41"/>
      <c r="I52" s="41"/>
      <c r="J52" s="41"/>
      <c r="K52" s="41"/>
      <c r="L52" s="41"/>
    </row>
    <row r="53" spans="1:12" x14ac:dyDescent="0.2">
      <c r="A53" s="53" t="s">
        <v>163</v>
      </c>
      <c r="B53" s="80">
        <v>80</v>
      </c>
      <c r="C53" s="80">
        <v>80</v>
      </c>
      <c r="D53" s="370"/>
      <c r="E53" s="371"/>
      <c r="F53" s="371"/>
      <c r="G53" s="372"/>
      <c r="H53" s="41"/>
      <c r="I53" s="41"/>
      <c r="J53" s="41"/>
      <c r="K53" s="41"/>
      <c r="L53" s="81"/>
    </row>
    <row r="54" spans="1:12" x14ac:dyDescent="0.2">
      <c r="A54" s="46" t="s">
        <v>163</v>
      </c>
      <c r="B54" s="47">
        <v>30</v>
      </c>
      <c r="C54" s="47">
        <v>30</v>
      </c>
      <c r="D54" s="52">
        <v>40</v>
      </c>
      <c r="E54" s="52">
        <f>D54/100*30+D54</f>
        <v>52</v>
      </c>
      <c r="F54" s="51">
        <v>1.5</v>
      </c>
      <c r="G54" s="51"/>
      <c r="H54" s="41"/>
      <c r="I54" s="41"/>
      <c r="J54" s="41"/>
      <c r="K54" s="41"/>
      <c r="L54" s="81"/>
    </row>
    <row r="55" spans="1:12" x14ac:dyDescent="0.2">
      <c r="A55" s="53" t="s">
        <v>164</v>
      </c>
      <c r="B55" s="80">
        <v>30</v>
      </c>
      <c r="C55" s="80">
        <v>30</v>
      </c>
      <c r="D55" s="370"/>
      <c r="E55" s="371"/>
      <c r="F55" s="371"/>
      <c r="G55" s="372"/>
      <c r="H55" s="41"/>
      <c r="I55" s="41"/>
      <c r="J55" s="41"/>
      <c r="K55" s="41"/>
      <c r="L55" s="81"/>
    </row>
    <row r="56" spans="1:12" x14ac:dyDescent="0.2">
      <c r="A56" s="53" t="s">
        <v>164</v>
      </c>
      <c r="B56" s="80">
        <v>30</v>
      </c>
      <c r="C56" s="80">
        <v>30</v>
      </c>
      <c r="D56" s="52">
        <v>44</v>
      </c>
      <c r="E56" s="52">
        <f>D56/100*30+D56</f>
        <v>57.2</v>
      </c>
      <c r="F56" s="51">
        <v>1.5</v>
      </c>
      <c r="G56" s="62"/>
      <c r="H56" s="41"/>
      <c r="I56" s="41"/>
      <c r="J56" s="41"/>
      <c r="K56" s="41"/>
      <c r="L56" s="81"/>
    </row>
    <row r="57" spans="1:12" ht="15" customHeight="1" x14ac:dyDescent="0.2">
      <c r="A57" s="370" t="s">
        <v>133</v>
      </c>
      <c r="B57" s="371"/>
      <c r="C57" s="371"/>
      <c r="D57" s="372"/>
      <c r="E57" s="150"/>
      <c r="F57" s="51"/>
      <c r="G57" s="82">
        <f>G27+G36+G41+G48+G52+F54+F56</f>
        <v>74.414187499999997</v>
      </c>
      <c r="H57" s="41"/>
      <c r="I57" s="41"/>
      <c r="J57" s="41"/>
      <c r="K57" s="41"/>
      <c r="L57" s="41"/>
    </row>
    <row r="58" spans="1:12" x14ac:dyDescent="0.2">
      <c r="A58" s="42"/>
      <c r="B58" s="42"/>
      <c r="C58" s="83"/>
      <c r="E58" s="43"/>
      <c r="F58" s="42"/>
      <c r="G58" s="42"/>
    </row>
    <row r="59" spans="1:12" x14ac:dyDescent="0.2">
      <c r="A59" s="42"/>
      <c r="B59" s="42"/>
      <c r="C59" s="83"/>
    </row>
    <row r="60" spans="1:12" x14ac:dyDescent="0.2">
      <c r="A60" s="42"/>
      <c r="B60" s="42"/>
      <c r="C60" s="83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C485" s="83"/>
    </row>
    <row r="486" spans="1:3" x14ac:dyDescent="0.2"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</sheetData>
  <mergeCells count="33">
    <mergeCell ref="A57:D57"/>
    <mergeCell ref="A37:L37"/>
    <mergeCell ref="C19:F19"/>
    <mergeCell ref="A24:L24"/>
    <mergeCell ref="D53:G53"/>
    <mergeCell ref="B48:C48"/>
    <mergeCell ref="B27:C27"/>
    <mergeCell ref="A42:L42"/>
    <mergeCell ref="B52:C52"/>
    <mergeCell ref="B41:C41"/>
    <mergeCell ref="A49:L49"/>
    <mergeCell ref="A20:L20"/>
    <mergeCell ref="D55:G55"/>
    <mergeCell ref="A23:L23"/>
    <mergeCell ref="A28:L28"/>
    <mergeCell ref="B36:C36"/>
    <mergeCell ref="A15:L15"/>
    <mergeCell ref="G2:G3"/>
    <mergeCell ref="A22:D22"/>
    <mergeCell ref="A5:L5"/>
    <mergeCell ref="H2:L2"/>
    <mergeCell ref="C2:C3"/>
    <mergeCell ref="E2:E3"/>
    <mergeCell ref="B2:B3"/>
    <mergeCell ref="C10:F10"/>
    <mergeCell ref="A13:L13"/>
    <mergeCell ref="J1:L1"/>
    <mergeCell ref="A4:L4"/>
    <mergeCell ref="D2:D3"/>
    <mergeCell ref="A2:A3"/>
    <mergeCell ref="A11:L11"/>
    <mergeCell ref="A1:I1"/>
    <mergeCell ref="F2:F3"/>
  </mergeCells>
  <pageMargins left="0" right="0" top="0" bottom="0" header="0.31496062992125984" footer="0.31496062992125984"/>
  <pageSetup paperSize="9" fitToWidth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6"/>
  <sheetViews>
    <sheetView topLeftCell="A36" workbookViewId="0">
      <selection activeCell="A36" sqref="A1:XFD1048576"/>
    </sheetView>
  </sheetViews>
  <sheetFormatPr defaultColWidth="9.140625" defaultRowHeight="15.75" x14ac:dyDescent="0.25"/>
  <cols>
    <col min="1" max="1" width="31.28515625" style="204" customWidth="1"/>
    <col min="2" max="2" width="10" style="205" customWidth="1"/>
    <col min="3" max="3" width="9.140625" style="205"/>
    <col min="4" max="4" width="11" style="205" customWidth="1"/>
    <col min="5" max="5" width="10.42578125" style="205" customWidth="1"/>
    <col min="6" max="6" width="11.140625" style="205" customWidth="1"/>
    <col min="7" max="7" width="9.140625" style="205"/>
    <col min="8" max="8" width="36.28515625" style="205" customWidth="1"/>
    <col min="9" max="9" width="15.28515625" style="204" customWidth="1"/>
    <col min="10" max="10" width="0" style="206" hidden="1" customWidth="1"/>
    <col min="11" max="16384" width="9.140625" style="204"/>
  </cols>
  <sheetData>
    <row r="1" spans="1:10" x14ac:dyDescent="0.25">
      <c r="A1" s="207"/>
      <c r="B1" s="208"/>
      <c r="C1" s="209"/>
      <c r="D1" s="209"/>
      <c r="E1" s="209"/>
      <c r="F1" s="209"/>
      <c r="G1" s="209"/>
      <c r="H1" s="209"/>
      <c r="I1" s="209"/>
    </row>
    <row r="2" spans="1:10" ht="21" customHeight="1" x14ac:dyDescent="0.25">
      <c r="A2" s="415" t="s">
        <v>104</v>
      </c>
      <c r="B2" s="415"/>
      <c r="C2" s="415"/>
      <c r="D2" s="415"/>
      <c r="E2" s="415"/>
      <c r="F2" s="415"/>
      <c r="G2" s="415"/>
      <c r="H2" s="415"/>
      <c r="I2" s="415"/>
    </row>
    <row r="3" spans="1:10" ht="25.5" customHeight="1" x14ac:dyDescent="0.25">
      <c r="A3" s="207"/>
      <c r="B3" s="210"/>
      <c r="C3" s="410" t="s">
        <v>0</v>
      </c>
      <c r="D3" s="410"/>
      <c r="E3" s="410"/>
      <c r="F3" s="410"/>
      <c r="G3" s="410"/>
      <c r="H3" s="209"/>
      <c r="I3" s="209"/>
    </row>
    <row r="4" spans="1:10" x14ac:dyDescent="0.25">
      <c r="A4" s="413" t="s">
        <v>1</v>
      </c>
      <c r="B4" s="414" t="s">
        <v>2</v>
      </c>
      <c r="C4" s="414" t="s">
        <v>3</v>
      </c>
      <c r="D4" s="413" t="s">
        <v>4</v>
      </c>
      <c r="E4" s="413" t="s">
        <v>5</v>
      </c>
      <c r="F4" s="412" t="s">
        <v>6</v>
      </c>
      <c r="G4" s="413" t="s">
        <v>7</v>
      </c>
      <c r="H4" s="412" t="s">
        <v>8</v>
      </c>
      <c r="I4" s="412" t="s">
        <v>9</v>
      </c>
    </row>
    <row r="5" spans="1:10" x14ac:dyDescent="0.25">
      <c r="A5" s="413"/>
      <c r="B5" s="414"/>
      <c r="C5" s="414"/>
      <c r="D5" s="413"/>
      <c r="E5" s="413"/>
      <c r="F5" s="412"/>
      <c r="G5" s="413"/>
      <c r="H5" s="412"/>
      <c r="I5" s="412"/>
    </row>
    <row r="6" spans="1:10" x14ac:dyDescent="0.25">
      <c r="A6" s="413"/>
      <c r="B6" s="211" t="s">
        <v>10</v>
      </c>
      <c r="C6" s="414"/>
      <c r="D6" s="212" t="s">
        <v>10</v>
      </c>
      <c r="E6" s="212" t="s">
        <v>10</v>
      </c>
      <c r="F6" s="213" t="s">
        <v>10</v>
      </c>
      <c r="G6" s="212" t="s">
        <v>11</v>
      </c>
      <c r="H6" s="412"/>
      <c r="I6" s="412"/>
    </row>
    <row r="7" spans="1:10" s="214" customFormat="1" ht="39.75" customHeight="1" x14ac:dyDescent="0.25">
      <c r="A7" s="215" t="s">
        <v>28</v>
      </c>
      <c r="B7" s="14" t="s">
        <v>29</v>
      </c>
      <c r="C7" s="216">
        <v>33.299999999999997</v>
      </c>
      <c r="D7" s="17">
        <v>5.2</v>
      </c>
      <c r="E7" s="17">
        <v>10.8</v>
      </c>
      <c r="F7" s="17">
        <v>30</v>
      </c>
      <c r="G7" s="52">
        <v>220</v>
      </c>
      <c r="H7" s="17" t="s">
        <v>30</v>
      </c>
      <c r="I7" s="217" t="s">
        <v>31</v>
      </c>
      <c r="J7" s="218" t="s">
        <v>33</v>
      </c>
    </row>
    <row r="8" spans="1:10" s="3" customFormat="1" ht="22.5" customHeight="1" x14ac:dyDescent="0.3">
      <c r="A8" s="134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</row>
    <row r="9" spans="1:10" s="2" customFormat="1" ht="24.75" customHeight="1" x14ac:dyDescent="0.25">
      <c r="A9" s="134" t="s">
        <v>32</v>
      </c>
      <c r="B9" s="18">
        <v>20</v>
      </c>
      <c r="C9" s="15">
        <v>11.77</v>
      </c>
      <c r="D9" s="15">
        <v>5.12</v>
      </c>
      <c r="E9" s="15">
        <v>5.22</v>
      </c>
      <c r="F9" s="15">
        <v>0</v>
      </c>
      <c r="G9" s="15">
        <v>68.599999999999994</v>
      </c>
      <c r="H9" s="18" t="s">
        <v>12</v>
      </c>
      <c r="I9" s="18" t="s">
        <v>13</v>
      </c>
      <c r="J9" s="2" t="s">
        <v>34</v>
      </c>
    </row>
    <row r="10" spans="1:10" s="3" customFormat="1" ht="22.5" customHeight="1" x14ac:dyDescent="0.3">
      <c r="A10" s="13" t="s">
        <v>262</v>
      </c>
      <c r="B10" s="14">
        <v>55</v>
      </c>
      <c r="C10" s="15">
        <v>12.17</v>
      </c>
      <c r="D10" s="14">
        <v>4</v>
      </c>
      <c r="E10" s="14">
        <v>18</v>
      </c>
      <c r="F10" s="14">
        <v>65</v>
      </c>
      <c r="G10" s="14">
        <v>122</v>
      </c>
      <c r="H10" s="17" t="s">
        <v>266</v>
      </c>
      <c r="I10" s="18"/>
    </row>
    <row r="11" spans="1:10" ht="27" customHeight="1" x14ac:dyDescent="0.25">
      <c r="A11" s="219" t="s">
        <v>63</v>
      </c>
      <c r="B11" s="220">
        <v>200</v>
      </c>
      <c r="C11" s="216">
        <v>5.74</v>
      </c>
      <c r="D11" s="216">
        <v>1.6</v>
      </c>
      <c r="E11" s="216">
        <v>1.4</v>
      </c>
      <c r="F11" s="216">
        <v>8.6</v>
      </c>
      <c r="G11" s="216">
        <v>53.5</v>
      </c>
      <c r="H11" s="217" t="s">
        <v>12</v>
      </c>
      <c r="I11" s="217" t="s">
        <v>13</v>
      </c>
      <c r="J11" s="206" t="s">
        <v>34</v>
      </c>
    </row>
    <row r="12" spans="1:10" ht="23.25" customHeight="1" x14ac:dyDescent="0.25">
      <c r="A12" s="219" t="s">
        <v>16</v>
      </c>
      <c r="B12" s="217">
        <v>60</v>
      </c>
      <c r="C12" s="216">
        <v>4.7</v>
      </c>
      <c r="D12" s="216">
        <v>2.8</v>
      </c>
      <c r="E12" s="216">
        <v>0.8</v>
      </c>
      <c r="F12" s="216">
        <v>20</v>
      </c>
      <c r="G12" s="216">
        <v>105.6</v>
      </c>
      <c r="H12" s="217" t="s">
        <v>17</v>
      </c>
      <c r="I12" s="217">
        <v>125</v>
      </c>
      <c r="J12" s="206" t="s">
        <v>35</v>
      </c>
    </row>
    <row r="13" spans="1:10" ht="18" customHeight="1" x14ac:dyDescent="0.25">
      <c r="A13" s="221" t="s">
        <v>18</v>
      </c>
      <c r="B13" s="222"/>
      <c r="C13" s="222">
        <f>SUM(C7:C12)</f>
        <v>73.02</v>
      </c>
      <c r="D13" s="222">
        <f>SUM(D7:D12)</f>
        <v>18.82</v>
      </c>
      <c r="E13" s="222">
        <f>SUM(E7:E12)</f>
        <v>43.519999999999996</v>
      </c>
      <c r="F13" s="222">
        <f>SUM(F7:F12)</f>
        <v>123.69999999999999</v>
      </c>
      <c r="G13" s="222">
        <f>SUM(G7:G12)</f>
        <v>635.80000000000007</v>
      </c>
      <c r="H13" s="212"/>
      <c r="I13" s="223"/>
      <c r="J13" s="206" t="s">
        <v>35</v>
      </c>
    </row>
    <row r="14" spans="1:10" ht="21" customHeight="1" x14ac:dyDescent="0.25">
      <c r="A14" s="409" t="s">
        <v>19</v>
      </c>
      <c r="B14" s="409"/>
      <c r="C14" s="409"/>
      <c r="D14" s="409"/>
      <c r="E14" s="409"/>
      <c r="F14" s="409"/>
      <c r="G14" s="409"/>
      <c r="H14" s="409"/>
      <c r="I14" s="409"/>
    </row>
    <row r="15" spans="1:10" s="224" customFormat="1" ht="39" customHeight="1" x14ac:dyDescent="0.25">
      <c r="A15" s="225" t="s">
        <v>51</v>
      </c>
      <c r="B15" s="217">
        <v>60</v>
      </c>
      <c r="C15" s="216">
        <v>5</v>
      </c>
      <c r="D15" s="216">
        <v>0.6</v>
      </c>
      <c r="E15" s="216">
        <v>3.1</v>
      </c>
      <c r="F15" s="216">
        <v>1.8</v>
      </c>
      <c r="G15" s="216">
        <v>37.6</v>
      </c>
      <c r="H15" s="217" t="s">
        <v>12</v>
      </c>
      <c r="I15" s="217" t="s">
        <v>22</v>
      </c>
      <c r="J15" s="205" t="s">
        <v>35</v>
      </c>
    </row>
    <row r="16" spans="1:10" ht="33" customHeight="1" x14ac:dyDescent="0.25">
      <c r="A16" s="226" t="s">
        <v>20</v>
      </c>
      <c r="B16" s="217">
        <v>250</v>
      </c>
      <c r="C16" s="216">
        <v>15</v>
      </c>
      <c r="D16" s="216">
        <v>4.37</v>
      </c>
      <c r="E16" s="216">
        <v>7.93</v>
      </c>
      <c r="F16" s="216">
        <v>6.6</v>
      </c>
      <c r="G16" s="216">
        <v>114.3</v>
      </c>
      <c r="H16" s="227" t="s">
        <v>21</v>
      </c>
      <c r="I16" s="217">
        <v>187</v>
      </c>
      <c r="J16" s="206" t="s">
        <v>35</v>
      </c>
    </row>
    <row r="17" spans="1:10" ht="23.25" customHeight="1" x14ac:dyDescent="0.25">
      <c r="A17" s="219" t="s">
        <v>53</v>
      </c>
      <c r="B17" s="217">
        <v>150</v>
      </c>
      <c r="C17" s="216">
        <v>10</v>
      </c>
      <c r="D17" s="216">
        <v>5.3</v>
      </c>
      <c r="E17" s="216">
        <v>5.5</v>
      </c>
      <c r="F17" s="216">
        <v>32.700000000000003</v>
      </c>
      <c r="G17" s="216">
        <v>202</v>
      </c>
      <c r="H17" s="217" t="s">
        <v>12</v>
      </c>
      <c r="I17" s="217" t="s">
        <v>54</v>
      </c>
      <c r="J17" s="206" t="s">
        <v>35</v>
      </c>
    </row>
    <row r="18" spans="1:10" ht="22.5" customHeight="1" x14ac:dyDescent="0.25">
      <c r="A18" s="228" t="s">
        <v>106</v>
      </c>
      <c r="B18" s="229" t="s">
        <v>107</v>
      </c>
      <c r="C18" s="216">
        <v>35</v>
      </c>
      <c r="D18" s="216">
        <v>15.19</v>
      </c>
      <c r="E18" s="216">
        <v>15.19</v>
      </c>
      <c r="F18" s="216">
        <v>3.49</v>
      </c>
      <c r="G18" s="216">
        <v>212.51</v>
      </c>
      <c r="H18" s="217" t="s">
        <v>12</v>
      </c>
      <c r="I18" s="217" t="s">
        <v>108</v>
      </c>
      <c r="J18" s="206" t="s">
        <v>35</v>
      </c>
    </row>
    <row r="19" spans="1:10" s="3" customFormat="1" ht="22.5" customHeight="1" x14ac:dyDescent="0.3">
      <c r="A19" s="135" t="s">
        <v>23</v>
      </c>
      <c r="B19" s="18">
        <v>200</v>
      </c>
      <c r="C19" s="15">
        <v>5</v>
      </c>
      <c r="D19" s="15">
        <v>0.6</v>
      </c>
      <c r="E19" s="15">
        <v>0</v>
      </c>
      <c r="F19" s="15">
        <v>22.8</v>
      </c>
      <c r="G19" s="15">
        <v>93.2</v>
      </c>
      <c r="H19" s="18" t="s">
        <v>12</v>
      </c>
      <c r="I19" s="18" t="s">
        <v>24</v>
      </c>
      <c r="J19" s="85" t="s">
        <v>35</v>
      </c>
    </row>
    <row r="20" spans="1:10" ht="31.5" customHeight="1" x14ac:dyDescent="0.25">
      <c r="A20" s="230" t="s">
        <v>25</v>
      </c>
      <c r="B20" s="217">
        <v>80</v>
      </c>
      <c r="C20" s="216">
        <v>1.5</v>
      </c>
      <c r="D20" s="216">
        <v>6.5</v>
      </c>
      <c r="E20" s="216">
        <v>0.8</v>
      </c>
      <c r="F20" s="216">
        <v>33.799999999999997</v>
      </c>
      <c r="G20" s="216">
        <v>177.6</v>
      </c>
      <c r="H20" s="227" t="s">
        <v>26</v>
      </c>
      <c r="I20" s="217">
        <v>13003</v>
      </c>
      <c r="J20" s="206" t="s">
        <v>35</v>
      </c>
    </row>
    <row r="21" spans="1:10" ht="29.25" customHeight="1" x14ac:dyDescent="0.25">
      <c r="A21" s="231" t="s">
        <v>41</v>
      </c>
      <c r="B21" s="217">
        <v>30</v>
      </c>
      <c r="C21" s="216">
        <v>1.5</v>
      </c>
      <c r="D21" s="216">
        <v>2.4</v>
      </c>
      <c r="E21" s="216">
        <v>0.3</v>
      </c>
      <c r="F21" s="216">
        <v>14.6</v>
      </c>
      <c r="G21" s="216">
        <v>72.599999999999994</v>
      </c>
      <c r="H21" s="227" t="s">
        <v>26</v>
      </c>
      <c r="I21" s="217">
        <v>13002</v>
      </c>
      <c r="J21" s="206" t="s">
        <v>35</v>
      </c>
    </row>
    <row r="22" spans="1:10" ht="19.5" customHeight="1" x14ac:dyDescent="0.25">
      <c r="A22" s="221" t="s">
        <v>27</v>
      </c>
      <c r="B22" s="211"/>
      <c r="C22" s="222">
        <f>SUM(C15:C21)</f>
        <v>73</v>
      </c>
      <c r="D22" s="222">
        <f>SUM(D15:D21)</f>
        <v>34.96</v>
      </c>
      <c r="E22" s="222">
        <f>SUM(E15:E21)</f>
        <v>32.819999999999993</v>
      </c>
      <c r="F22" s="222">
        <f>SUM(F15:F21)</f>
        <v>115.78999999999999</v>
      </c>
      <c r="G22" s="222">
        <f>SUM(G15:G21)</f>
        <v>909.81000000000006</v>
      </c>
      <c r="H22" s="212"/>
      <c r="I22" s="212"/>
    </row>
    <row r="23" spans="1:10" x14ac:dyDescent="0.25">
      <c r="A23" s="232" t="s">
        <v>42</v>
      </c>
      <c r="B23" s="233"/>
      <c r="C23" s="234">
        <f>C13+C22</f>
        <v>146.01999999999998</v>
      </c>
      <c r="D23" s="234">
        <f>D13+D22</f>
        <v>53.78</v>
      </c>
      <c r="E23" s="234">
        <f>E13+E22</f>
        <v>76.339999999999989</v>
      </c>
      <c r="F23" s="234">
        <f>F13+F22</f>
        <v>239.48999999999998</v>
      </c>
      <c r="G23" s="234">
        <f>G13+G22</f>
        <v>1545.6100000000001</v>
      </c>
      <c r="H23" s="233"/>
      <c r="I23" s="235"/>
      <c r="J23" s="236"/>
    </row>
    <row r="24" spans="1:10" ht="9.75" customHeight="1" x14ac:dyDescent="0.25">
      <c r="A24" s="207"/>
      <c r="B24" s="208"/>
      <c r="C24" s="209"/>
      <c r="D24" s="209"/>
      <c r="E24" s="209"/>
      <c r="F24" s="209"/>
      <c r="G24" s="209"/>
      <c r="H24" s="209"/>
      <c r="I24" s="209"/>
    </row>
    <row r="25" spans="1:10" x14ac:dyDescent="0.25">
      <c r="A25" s="411" t="s">
        <v>105</v>
      </c>
      <c r="B25" s="411"/>
      <c r="C25" s="411"/>
      <c r="D25" s="411"/>
      <c r="E25" s="411"/>
      <c r="F25" s="411"/>
      <c r="G25" s="411"/>
      <c r="H25" s="411"/>
      <c r="I25" s="411"/>
    </row>
    <row r="26" spans="1:10" x14ac:dyDescent="0.25">
      <c r="A26" s="207"/>
      <c r="B26" s="210"/>
      <c r="C26" s="410" t="s">
        <v>0</v>
      </c>
      <c r="D26" s="410"/>
      <c r="E26" s="410"/>
      <c r="F26" s="410"/>
      <c r="G26" s="410"/>
      <c r="H26" s="209"/>
      <c r="I26" s="209"/>
    </row>
    <row r="27" spans="1:10" x14ac:dyDescent="0.25">
      <c r="A27" s="413" t="s">
        <v>1</v>
      </c>
      <c r="B27" s="414" t="s">
        <v>2</v>
      </c>
      <c r="C27" s="414" t="s">
        <v>3</v>
      </c>
      <c r="D27" s="413" t="s">
        <v>4</v>
      </c>
      <c r="E27" s="413" t="s">
        <v>5</v>
      </c>
      <c r="F27" s="412" t="s">
        <v>6</v>
      </c>
      <c r="G27" s="413" t="s">
        <v>7</v>
      </c>
      <c r="H27" s="412" t="s">
        <v>8</v>
      </c>
      <c r="I27" s="412" t="s">
        <v>9</v>
      </c>
    </row>
    <row r="28" spans="1:10" x14ac:dyDescent="0.25">
      <c r="A28" s="413"/>
      <c r="B28" s="414"/>
      <c r="C28" s="414"/>
      <c r="D28" s="413"/>
      <c r="E28" s="413"/>
      <c r="F28" s="412"/>
      <c r="G28" s="413"/>
      <c r="H28" s="412"/>
      <c r="I28" s="412"/>
    </row>
    <row r="29" spans="1:10" x14ac:dyDescent="0.25">
      <c r="A29" s="413"/>
      <c r="B29" s="211" t="s">
        <v>10</v>
      </c>
      <c r="C29" s="414"/>
      <c r="D29" s="212" t="s">
        <v>10</v>
      </c>
      <c r="E29" s="212" t="s">
        <v>10</v>
      </c>
      <c r="F29" s="213" t="s">
        <v>10</v>
      </c>
      <c r="G29" s="212" t="s">
        <v>11</v>
      </c>
      <c r="H29" s="412"/>
      <c r="I29" s="412"/>
    </row>
    <row r="30" spans="1:10" ht="38.25" x14ac:dyDescent="0.25">
      <c r="A30" s="215" t="str">
        <f>A7</f>
        <v>Каша рисовая молочная</v>
      </c>
      <c r="B30" s="14" t="s">
        <v>45</v>
      </c>
      <c r="C30" s="216">
        <v>33.299999999999997</v>
      </c>
      <c r="D30" s="237">
        <v>5.34</v>
      </c>
      <c r="E30" s="237">
        <v>11.23</v>
      </c>
      <c r="F30" s="237">
        <v>35.01</v>
      </c>
      <c r="G30" s="233">
        <v>263</v>
      </c>
      <c r="H30" s="17" t="s">
        <v>30</v>
      </c>
      <c r="I30" s="217" t="s">
        <v>31</v>
      </c>
      <c r="J30" s="218" t="s">
        <v>33</v>
      </c>
    </row>
    <row r="31" spans="1:10" s="3" customFormat="1" ht="22.5" customHeight="1" x14ac:dyDescent="0.3">
      <c r="A31" s="134" t="s">
        <v>14</v>
      </c>
      <c r="B31" s="20">
        <v>10</v>
      </c>
      <c r="C31" s="15"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10" s="2" customFormat="1" ht="24.75" customHeight="1" x14ac:dyDescent="0.25">
      <c r="A32" s="134" t="s">
        <v>32</v>
      </c>
      <c r="B32" s="18">
        <v>20</v>
      </c>
      <c r="C32" s="15">
        <v>11.77</v>
      </c>
      <c r="D32" s="15">
        <v>5.12</v>
      </c>
      <c r="E32" s="15">
        <v>5.22</v>
      </c>
      <c r="F32" s="15">
        <v>0</v>
      </c>
      <c r="G32" s="15">
        <v>68.599999999999994</v>
      </c>
      <c r="H32" s="18" t="s">
        <v>12</v>
      </c>
      <c r="I32" s="18" t="s">
        <v>13</v>
      </c>
      <c r="J32" s="2" t="s">
        <v>34</v>
      </c>
    </row>
    <row r="33" spans="1:10" s="3" customFormat="1" ht="22.5" customHeight="1" x14ac:dyDescent="0.3">
      <c r="A33" s="13" t="s">
        <v>262</v>
      </c>
      <c r="B33" s="14">
        <v>55</v>
      </c>
      <c r="C33" s="15">
        <v>12.17</v>
      </c>
      <c r="D33" s="14">
        <v>4</v>
      </c>
      <c r="E33" s="14">
        <v>18</v>
      </c>
      <c r="F33" s="14">
        <v>65</v>
      </c>
      <c r="G33" s="14">
        <v>122</v>
      </c>
      <c r="H33" s="17" t="s">
        <v>266</v>
      </c>
      <c r="I33" s="18"/>
    </row>
    <row r="34" spans="1:10" ht="27.75" customHeight="1" x14ac:dyDescent="0.25">
      <c r="A34" s="215" t="str">
        <f>A11</f>
        <v>Чай черный байховый с лимоном и сахаром</v>
      </c>
      <c r="B34" s="220">
        <v>200</v>
      </c>
      <c r="C34" s="216">
        <v>5.74</v>
      </c>
      <c r="D34" s="216">
        <v>0.8</v>
      </c>
      <c r="E34" s="216">
        <v>0</v>
      </c>
      <c r="F34" s="216">
        <v>28</v>
      </c>
      <c r="G34" s="216">
        <v>108</v>
      </c>
      <c r="H34" s="217" t="s">
        <v>66</v>
      </c>
      <c r="I34" s="217">
        <v>389</v>
      </c>
      <c r="J34" s="206" t="s">
        <v>35</v>
      </c>
    </row>
    <row r="35" spans="1:10" ht="23.25" customHeight="1" x14ac:dyDescent="0.25">
      <c r="A35" s="215" t="str">
        <f>A12</f>
        <v>Батон нарезной</v>
      </c>
      <c r="B35" s="217">
        <v>40</v>
      </c>
      <c r="C35" s="216">
        <v>4.7</v>
      </c>
      <c r="D35" s="216">
        <v>2.8</v>
      </c>
      <c r="E35" s="216">
        <v>0.8</v>
      </c>
      <c r="F35" s="216">
        <v>20</v>
      </c>
      <c r="G35" s="216">
        <v>105.6</v>
      </c>
      <c r="H35" s="217" t="s">
        <v>17</v>
      </c>
      <c r="I35" s="217">
        <v>125</v>
      </c>
      <c r="J35" s="206" t="s">
        <v>35</v>
      </c>
    </row>
    <row r="36" spans="1:10" ht="21.75" customHeight="1" x14ac:dyDescent="0.25">
      <c r="A36" s="221" t="s">
        <v>18</v>
      </c>
      <c r="B36" s="222"/>
      <c r="C36" s="222">
        <f>SUM(C30:C35)</f>
        <v>73.02</v>
      </c>
      <c r="D36" s="222">
        <f>SUM(D30:D35)</f>
        <v>18.16</v>
      </c>
      <c r="E36" s="222">
        <f>SUM(E30:E35)</f>
        <v>42.55</v>
      </c>
      <c r="F36" s="222">
        <f>SUM(F30:F35)</f>
        <v>148.11000000000001</v>
      </c>
      <c r="G36" s="222">
        <f>SUM(G30:G35)</f>
        <v>733.30000000000007</v>
      </c>
      <c r="H36" s="212"/>
      <c r="I36" s="223"/>
      <c r="J36" s="206" t="s">
        <v>35</v>
      </c>
    </row>
    <row r="37" spans="1:10" ht="22.5" customHeight="1" x14ac:dyDescent="0.25">
      <c r="A37" s="409" t="s">
        <v>19</v>
      </c>
      <c r="B37" s="409"/>
      <c r="C37" s="409"/>
      <c r="D37" s="409"/>
      <c r="E37" s="409"/>
      <c r="F37" s="409"/>
      <c r="G37" s="409"/>
      <c r="H37" s="409"/>
      <c r="I37" s="409"/>
    </row>
    <row r="38" spans="1:10" ht="38.25" x14ac:dyDescent="0.25">
      <c r="A38" s="225" t="s">
        <v>51</v>
      </c>
      <c r="B38" s="217">
        <v>100</v>
      </c>
      <c r="C38" s="216">
        <f t="shared" ref="C38:C44" si="0">C15</f>
        <v>5</v>
      </c>
      <c r="D38" s="216">
        <v>0.99</v>
      </c>
      <c r="E38" s="216">
        <v>5.15</v>
      </c>
      <c r="F38" s="216">
        <v>3</v>
      </c>
      <c r="G38" s="216">
        <v>62.42</v>
      </c>
      <c r="H38" s="217" t="s">
        <v>12</v>
      </c>
      <c r="I38" s="217" t="s">
        <v>22</v>
      </c>
      <c r="J38" s="205" t="s">
        <v>35</v>
      </c>
    </row>
    <row r="39" spans="1:10" ht="31.5" x14ac:dyDescent="0.25">
      <c r="A39" s="226" t="s">
        <v>20</v>
      </c>
      <c r="B39" s="217">
        <v>300</v>
      </c>
      <c r="C39" s="216">
        <f t="shared" si="0"/>
        <v>15</v>
      </c>
      <c r="D39" s="216">
        <v>4.37</v>
      </c>
      <c r="E39" s="216">
        <v>7.93</v>
      </c>
      <c r="F39" s="216">
        <v>6.6</v>
      </c>
      <c r="G39" s="216">
        <v>114.3</v>
      </c>
      <c r="H39" s="227" t="s">
        <v>21</v>
      </c>
      <c r="I39" s="217">
        <v>187</v>
      </c>
      <c r="J39" s="206" t="s">
        <v>35</v>
      </c>
    </row>
    <row r="40" spans="1:10" ht="25.5" customHeight="1" x14ac:dyDescent="0.25">
      <c r="A40" s="228" t="s">
        <v>53</v>
      </c>
      <c r="B40" s="217">
        <v>200</v>
      </c>
      <c r="C40" s="216">
        <f t="shared" si="0"/>
        <v>10</v>
      </c>
      <c r="D40" s="216">
        <v>7.1</v>
      </c>
      <c r="E40" s="216">
        <v>7.4</v>
      </c>
      <c r="F40" s="216">
        <v>43.7</v>
      </c>
      <c r="G40" s="216">
        <v>269.3</v>
      </c>
      <c r="H40" s="217" t="s">
        <v>12</v>
      </c>
      <c r="I40" s="217" t="s">
        <v>54</v>
      </c>
      <c r="J40" s="206" t="s">
        <v>35</v>
      </c>
    </row>
    <row r="41" spans="1:10" ht="27" customHeight="1" x14ac:dyDescent="0.25">
      <c r="A41" s="228" t="s">
        <v>106</v>
      </c>
      <c r="B41" s="229" t="s">
        <v>109</v>
      </c>
      <c r="C41" s="216">
        <f t="shared" si="0"/>
        <v>35</v>
      </c>
      <c r="D41" s="216">
        <v>16.86</v>
      </c>
      <c r="E41" s="216">
        <v>16.86</v>
      </c>
      <c r="F41" s="216">
        <v>3.87</v>
      </c>
      <c r="G41" s="216">
        <v>235.89</v>
      </c>
      <c r="H41" s="217" t="s">
        <v>12</v>
      </c>
      <c r="I41" s="217" t="s">
        <v>108</v>
      </c>
      <c r="J41" s="206" t="s">
        <v>35</v>
      </c>
    </row>
    <row r="42" spans="1:10" s="3" customFormat="1" ht="22.5" customHeight="1" x14ac:dyDescent="0.3">
      <c r="A42" s="135" t="s">
        <v>23</v>
      </c>
      <c r="B42" s="18">
        <v>200</v>
      </c>
      <c r="C42" s="216">
        <f t="shared" si="0"/>
        <v>5</v>
      </c>
      <c r="D42" s="15">
        <v>0.6</v>
      </c>
      <c r="E42" s="15">
        <v>0</v>
      </c>
      <c r="F42" s="15">
        <v>22.8</v>
      </c>
      <c r="G42" s="15">
        <v>93.2</v>
      </c>
      <c r="H42" s="18" t="s">
        <v>12</v>
      </c>
      <c r="I42" s="18" t="s">
        <v>24</v>
      </c>
      <c r="J42" s="85" t="s">
        <v>35</v>
      </c>
    </row>
    <row r="43" spans="1:10" ht="31.5" customHeight="1" x14ac:dyDescent="0.25">
      <c r="A43" s="230" t="s">
        <v>25</v>
      </c>
      <c r="B43" s="217">
        <v>80</v>
      </c>
      <c r="C43" s="216">
        <f t="shared" si="0"/>
        <v>1.5</v>
      </c>
      <c r="D43" s="216">
        <v>6.5</v>
      </c>
      <c r="E43" s="216">
        <v>0.8</v>
      </c>
      <c r="F43" s="216">
        <v>33.799999999999997</v>
      </c>
      <c r="G43" s="216">
        <v>177.6</v>
      </c>
      <c r="H43" s="227" t="s">
        <v>26</v>
      </c>
      <c r="I43" s="217">
        <v>13003</v>
      </c>
      <c r="J43" s="206" t="s">
        <v>35</v>
      </c>
    </row>
    <row r="44" spans="1:10" ht="29.25" customHeight="1" x14ac:dyDescent="0.25">
      <c r="A44" s="231" t="s">
        <v>41</v>
      </c>
      <c r="B44" s="217">
        <v>30</v>
      </c>
      <c r="C44" s="216">
        <f t="shared" si="0"/>
        <v>1.5</v>
      </c>
      <c r="D44" s="216">
        <v>2.4</v>
      </c>
      <c r="E44" s="216">
        <v>0.3</v>
      </c>
      <c r="F44" s="216">
        <v>14.6</v>
      </c>
      <c r="G44" s="216">
        <v>72.599999999999994</v>
      </c>
      <c r="H44" s="227" t="s">
        <v>26</v>
      </c>
      <c r="I44" s="217">
        <v>13002</v>
      </c>
      <c r="J44" s="206" t="s">
        <v>35</v>
      </c>
    </row>
    <row r="45" spans="1:10" ht="21.75" customHeight="1" x14ac:dyDescent="0.25">
      <c r="A45" s="221" t="s">
        <v>27</v>
      </c>
      <c r="B45" s="211"/>
      <c r="C45" s="222">
        <f>SUM(C38:C44)</f>
        <v>73</v>
      </c>
      <c r="D45" s="222">
        <f>SUM(D38:D44)</f>
        <v>38.82</v>
      </c>
      <c r="E45" s="222">
        <f>SUM(E38:E44)</f>
        <v>38.44</v>
      </c>
      <c r="F45" s="222">
        <f>SUM(F38:F44)</f>
        <v>128.37</v>
      </c>
      <c r="G45" s="222">
        <f>SUM(G38:G44)</f>
        <v>1025.31</v>
      </c>
      <c r="H45" s="212"/>
      <c r="I45" s="212"/>
    </row>
    <row r="46" spans="1:10" ht="21.75" customHeight="1" x14ac:dyDescent="0.25">
      <c r="A46" s="232" t="s">
        <v>42</v>
      </c>
      <c r="B46" s="233"/>
      <c r="C46" s="234">
        <f>C36+C45</f>
        <v>146.01999999999998</v>
      </c>
      <c r="D46" s="234">
        <f>D36+D45</f>
        <v>56.980000000000004</v>
      </c>
      <c r="E46" s="234">
        <f>E36+E45</f>
        <v>80.989999999999995</v>
      </c>
      <c r="F46" s="234">
        <f>F36+F45</f>
        <v>276.48</v>
      </c>
      <c r="G46" s="234">
        <f>G36+G45</f>
        <v>1758.6100000000001</v>
      </c>
      <c r="H46" s="233"/>
      <c r="I46" s="235"/>
      <c r="J46" s="236"/>
    </row>
  </sheetData>
  <mergeCells count="24">
    <mergeCell ref="A2:I2"/>
    <mergeCell ref="G4:G5"/>
    <mergeCell ref="C4:C6"/>
    <mergeCell ref="I4:I6"/>
    <mergeCell ref="B4:B5"/>
    <mergeCell ref="A4:A6"/>
    <mergeCell ref="E4:E5"/>
    <mergeCell ref="D4:D5"/>
    <mergeCell ref="F4:F5"/>
    <mergeCell ref="H4:H6"/>
    <mergeCell ref="A37:I37"/>
    <mergeCell ref="C26:G26"/>
    <mergeCell ref="A14:I14"/>
    <mergeCell ref="C3:G3"/>
    <mergeCell ref="A25:I25"/>
    <mergeCell ref="H27:H29"/>
    <mergeCell ref="I27:I29"/>
    <mergeCell ref="A27:A29"/>
    <mergeCell ref="G27:G28"/>
    <mergeCell ref="C27:C29"/>
    <mergeCell ref="B27:B28"/>
    <mergeCell ref="E27:E28"/>
    <mergeCell ref="D27:D28"/>
    <mergeCell ref="F27:F28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7842"/>
  <sheetViews>
    <sheetView topLeftCell="A13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66" t="s">
        <v>227</v>
      </c>
      <c r="B1" s="366"/>
      <c r="C1" s="366"/>
      <c r="D1" s="366"/>
      <c r="E1" s="366"/>
      <c r="F1" s="366"/>
      <c r="G1" s="366"/>
      <c r="H1" s="366"/>
      <c r="I1" s="366"/>
      <c r="J1" s="366" t="s">
        <v>128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228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138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53" t="s">
        <v>143</v>
      </c>
      <c r="B10" s="47"/>
      <c r="C10" s="367" t="s">
        <v>45</v>
      </c>
      <c r="D10" s="368"/>
      <c r="E10" s="368"/>
      <c r="F10" s="369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hidden="1" customHeight="1" x14ac:dyDescent="0.25">
      <c r="A11" s="380" t="s">
        <v>149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 spans="1:12" s="55" customFormat="1" ht="19.5" hidden="1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D12/100*50+D12</f>
        <v>593.25</v>
      </c>
      <c r="F12" s="60">
        <f>(B12*E12)/1000</f>
        <v>5.9325000000000001</v>
      </c>
      <c r="G12" s="61">
        <f>F12</f>
        <v>5.9325000000000001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80" t="s">
        <v>144</v>
      </c>
      <c r="B13" s="380"/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s="55" customFormat="1" ht="19.5" customHeight="1" x14ac:dyDescent="0.25">
      <c r="A15" s="380" t="s">
        <v>149</v>
      </c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 spans="1:12" s="55" customFormat="1" ht="19.5" customHeight="1" x14ac:dyDescent="0.25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ht="18.75" customHeight="1" x14ac:dyDescent="0.2">
      <c r="A17" s="367" t="s">
        <v>151</v>
      </c>
      <c r="B17" s="368"/>
      <c r="C17" s="368"/>
      <c r="D17" s="368"/>
      <c r="E17" s="368"/>
      <c r="F17" s="368"/>
      <c r="G17" s="368"/>
      <c r="H17" s="368"/>
      <c r="I17" s="368"/>
      <c r="J17" s="368"/>
      <c r="K17" s="368"/>
      <c r="L17" s="369"/>
    </row>
    <row r="18" spans="1:12" ht="16.5" customHeight="1" x14ac:dyDescent="0.2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 x14ac:dyDescent="0.2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 x14ac:dyDescent="0.2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 x14ac:dyDescent="0.2">
      <c r="A21" s="53" t="s">
        <v>143</v>
      </c>
      <c r="B21" s="47"/>
      <c r="C21" s="367">
        <v>200</v>
      </c>
      <c r="D21" s="368"/>
      <c r="E21" s="368"/>
      <c r="F21" s="369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63" customFormat="1" ht="16.5" customHeight="1" x14ac:dyDescent="0.25">
      <c r="A22" s="367" t="s">
        <v>16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9"/>
    </row>
    <row r="23" spans="1:12" s="63" customFormat="1" ht="18" customHeight="1" x14ac:dyDescent="0.25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s="63" customFormat="1" ht="15.75" customHeight="1" x14ac:dyDescent="0.25">
      <c r="A24" s="367" t="s">
        <v>262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9"/>
    </row>
    <row r="25" spans="1:12" ht="18.75" customHeight="1" x14ac:dyDescent="0.2">
      <c r="A25" s="46" t="s">
        <v>263</v>
      </c>
      <c r="B25" s="47">
        <v>55</v>
      </c>
      <c r="C25" s="48">
        <v>55</v>
      </c>
      <c r="D25" s="49">
        <v>164</v>
      </c>
      <c r="E25" s="50">
        <f>D25/100*35+D25</f>
        <v>221.4</v>
      </c>
      <c r="F25" s="50">
        <f>(B25*E25)/1000</f>
        <v>12.177</v>
      </c>
      <c r="G25" s="62">
        <f>F25</f>
        <v>12.177</v>
      </c>
      <c r="H25" s="52">
        <v>4.32</v>
      </c>
      <c r="I25" s="52">
        <v>3.2</v>
      </c>
      <c r="J25" s="52">
        <v>30.6</v>
      </c>
      <c r="K25" s="52">
        <v>19</v>
      </c>
      <c r="L25" s="52"/>
    </row>
    <row r="26" spans="1:12" ht="17.25" customHeight="1" x14ac:dyDescent="0.2">
      <c r="A26" s="376"/>
      <c r="B26" s="377"/>
      <c r="C26" s="377"/>
      <c r="D26" s="378"/>
      <c r="E26" s="65"/>
      <c r="F26" s="62"/>
      <c r="G26" s="62">
        <f>G10+G14+G21+G23+G25+G16</f>
        <v>73.023525000000006</v>
      </c>
      <c r="H26" s="62">
        <f>H10+H14+H19+H23+H25</f>
        <v>22.37</v>
      </c>
      <c r="I26" s="62">
        <f>I10+I14+I19+I23+I25</f>
        <v>21.35</v>
      </c>
      <c r="J26" s="62">
        <f>J10+J14+J19+J23+J25</f>
        <v>133.69999999999999</v>
      </c>
      <c r="K26" s="62">
        <f>K10+K14+K19+K23+K25</f>
        <v>662</v>
      </c>
      <c r="L26" s="62">
        <f>L10+L14+L19+L23+L25</f>
        <v>1.37</v>
      </c>
    </row>
    <row r="27" spans="1:12" ht="16.5" customHeight="1" x14ac:dyDescent="0.3">
      <c r="A27" s="387" t="s">
        <v>154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8"/>
      <c r="L27" s="388"/>
    </row>
    <row r="28" spans="1:12" s="66" customFormat="1" x14ac:dyDescent="0.2">
      <c r="A28" s="367" t="s">
        <v>51</v>
      </c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9"/>
    </row>
    <row r="29" spans="1:12" s="66" customFormat="1" x14ac:dyDescent="0.2">
      <c r="A29" s="124" t="s">
        <v>182</v>
      </c>
      <c r="B29" s="125">
        <v>67.8</v>
      </c>
      <c r="C29" s="125">
        <v>75</v>
      </c>
      <c r="D29" s="150">
        <v>30</v>
      </c>
      <c r="E29" s="52">
        <f>D29/100*55+D29</f>
        <v>46.5</v>
      </c>
      <c r="F29" s="51">
        <f>(B29*E29)/1000</f>
        <v>3.1526999999999998</v>
      </c>
      <c r="G29" s="51"/>
      <c r="H29" s="69"/>
      <c r="I29" s="69"/>
      <c r="J29" s="69"/>
      <c r="K29" s="69"/>
      <c r="L29" s="69"/>
    </row>
    <row r="30" spans="1:12" s="66" customFormat="1" x14ac:dyDescent="0.2">
      <c r="A30" s="124" t="s">
        <v>183</v>
      </c>
      <c r="B30" s="125">
        <v>67.8</v>
      </c>
      <c r="C30" s="125">
        <v>60</v>
      </c>
      <c r="D30" s="70">
        <v>30</v>
      </c>
      <c r="E30" s="52">
        <f>D30/100*55+D30</f>
        <v>46.5</v>
      </c>
      <c r="F30" s="51">
        <f>(B30*E30)/1000</f>
        <v>3.1526999999999998</v>
      </c>
      <c r="G30" s="62"/>
      <c r="H30" s="71"/>
      <c r="I30" s="71"/>
      <c r="J30" s="71"/>
      <c r="K30" s="71"/>
      <c r="L30" s="71"/>
    </row>
    <row r="31" spans="1:12" x14ac:dyDescent="0.2">
      <c r="A31" s="161" t="s">
        <v>143</v>
      </c>
      <c r="B31" s="381" t="s">
        <v>186</v>
      </c>
      <c r="C31" s="382"/>
      <c r="D31" s="52"/>
      <c r="E31" s="52"/>
      <c r="F31" s="51"/>
      <c r="G31" s="62">
        <v>10</v>
      </c>
      <c r="H31" s="41"/>
      <c r="I31" s="41"/>
      <c r="J31" s="41"/>
      <c r="K31" s="41"/>
      <c r="L31" s="41"/>
    </row>
    <row r="32" spans="1:12" ht="15.75" customHeight="1" x14ac:dyDescent="0.2">
      <c r="A32" s="367" t="s">
        <v>20</v>
      </c>
      <c r="B32" s="368"/>
      <c r="C32" s="368"/>
      <c r="D32" s="368"/>
      <c r="E32" s="368"/>
      <c r="F32" s="368"/>
      <c r="G32" s="368"/>
      <c r="H32" s="368"/>
      <c r="I32" s="368"/>
      <c r="J32" s="368"/>
      <c r="K32" s="368"/>
      <c r="L32" s="369"/>
    </row>
    <row r="33" spans="1:12" x14ac:dyDescent="0.2">
      <c r="A33" s="67" t="s">
        <v>169</v>
      </c>
      <c r="B33" s="52">
        <v>75</v>
      </c>
      <c r="C33" s="52">
        <v>60</v>
      </c>
      <c r="D33" s="52">
        <v>24</v>
      </c>
      <c r="E33" s="52">
        <f>D33/100*35+D33</f>
        <v>32.4</v>
      </c>
      <c r="F33" s="51">
        <f>(B33*E33)/1000</f>
        <v>2.4300000000000002</v>
      </c>
      <c r="G33" s="51"/>
      <c r="H33" s="41"/>
      <c r="I33" s="41"/>
      <c r="J33" s="41"/>
      <c r="K33" s="41"/>
      <c r="L33" s="41"/>
    </row>
    <row r="34" spans="1:12" x14ac:dyDescent="0.2">
      <c r="A34" s="67" t="s">
        <v>159</v>
      </c>
      <c r="B34" s="52">
        <v>50</v>
      </c>
      <c r="C34" s="52">
        <v>36</v>
      </c>
      <c r="D34" s="52">
        <v>45</v>
      </c>
      <c r="E34" s="52">
        <f t="shared" ref="E34:E40" si="0">D34/100*35+D34</f>
        <v>60.75</v>
      </c>
      <c r="F34" s="51">
        <f>(B34*E34)/1000</f>
        <v>3.0375000000000001</v>
      </c>
      <c r="G34" s="51"/>
      <c r="H34" s="41"/>
      <c r="I34" s="41"/>
      <c r="J34" s="41"/>
      <c r="K34" s="41"/>
      <c r="L34" s="41"/>
    </row>
    <row r="35" spans="1:12" x14ac:dyDescent="0.2">
      <c r="A35" s="67" t="s">
        <v>170</v>
      </c>
      <c r="B35" s="52">
        <v>15</v>
      </c>
      <c r="C35" s="52">
        <v>12.6</v>
      </c>
      <c r="D35" s="52">
        <v>24</v>
      </c>
      <c r="E35" s="52">
        <f t="shared" si="0"/>
        <v>32.4</v>
      </c>
      <c r="F35" s="51">
        <f t="shared" ref="F35:F41" si="1">(B35*E35)/1000</f>
        <v>0.48599999999999999</v>
      </c>
      <c r="G35" s="51"/>
      <c r="H35" s="41"/>
      <c r="I35" s="41"/>
      <c r="J35" s="41"/>
      <c r="K35" s="41"/>
      <c r="L35" s="41"/>
    </row>
    <row r="36" spans="1:12" x14ac:dyDescent="0.2">
      <c r="A36" s="67" t="s">
        <v>162</v>
      </c>
      <c r="B36" s="52">
        <v>20</v>
      </c>
      <c r="C36" s="52">
        <v>16</v>
      </c>
      <c r="D36" s="52">
        <v>30</v>
      </c>
      <c r="E36" s="52">
        <f t="shared" si="0"/>
        <v>40.5</v>
      </c>
      <c r="F36" s="51">
        <f t="shared" si="1"/>
        <v>0.81</v>
      </c>
      <c r="G36" s="51"/>
      <c r="H36" s="41"/>
      <c r="I36" s="41"/>
      <c r="J36" s="41"/>
      <c r="K36" s="41"/>
      <c r="L36" s="41"/>
    </row>
    <row r="37" spans="1:12" x14ac:dyDescent="0.2">
      <c r="A37" s="67" t="s">
        <v>167</v>
      </c>
      <c r="B37" s="52">
        <v>3</v>
      </c>
      <c r="C37" s="52">
        <v>3</v>
      </c>
      <c r="D37" s="52">
        <v>157</v>
      </c>
      <c r="E37" s="52">
        <f t="shared" si="0"/>
        <v>211.95</v>
      </c>
      <c r="F37" s="51">
        <f t="shared" si="1"/>
        <v>0.63584999999999992</v>
      </c>
      <c r="G37" s="51"/>
      <c r="H37" s="41"/>
      <c r="I37" s="41"/>
      <c r="J37" s="41"/>
      <c r="K37" s="41"/>
      <c r="L37" s="41"/>
    </row>
    <row r="38" spans="1:12" x14ac:dyDescent="0.2">
      <c r="A38" s="67" t="s">
        <v>171</v>
      </c>
      <c r="B38" s="52">
        <v>6</v>
      </c>
      <c r="C38" s="52">
        <v>6</v>
      </c>
      <c r="D38" s="52">
        <v>144</v>
      </c>
      <c r="E38" s="52">
        <f t="shared" si="0"/>
        <v>194.4</v>
      </c>
      <c r="F38" s="51">
        <f t="shared" si="1"/>
        <v>1.1664000000000001</v>
      </c>
      <c r="G38" s="51"/>
      <c r="H38" s="41"/>
      <c r="I38" s="41"/>
      <c r="J38" s="41"/>
      <c r="K38" s="41"/>
      <c r="L38" s="41"/>
    </row>
    <row r="39" spans="1:12" x14ac:dyDescent="0.2">
      <c r="A39" s="67" t="s">
        <v>168</v>
      </c>
      <c r="B39" s="52">
        <v>2</v>
      </c>
      <c r="C39" s="52">
        <v>2</v>
      </c>
      <c r="D39" s="52">
        <v>17</v>
      </c>
      <c r="E39" s="52">
        <f t="shared" si="0"/>
        <v>22.95</v>
      </c>
      <c r="F39" s="51">
        <f t="shared" si="1"/>
        <v>4.5899999999999996E-2</v>
      </c>
      <c r="G39" s="51"/>
      <c r="H39" s="41"/>
      <c r="I39" s="41"/>
      <c r="J39" s="41"/>
      <c r="K39" s="41"/>
      <c r="L39" s="41"/>
    </row>
    <row r="40" spans="1:12" x14ac:dyDescent="0.2">
      <c r="A40" s="67" t="s">
        <v>172</v>
      </c>
      <c r="B40" s="52">
        <v>0.05</v>
      </c>
      <c r="C40" s="52">
        <v>0.05</v>
      </c>
      <c r="D40" s="52">
        <v>450</v>
      </c>
      <c r="E40" s="52">
        <f t="shared" si="0"/>
        <v>607.5</v>
      </c>
      <c r="F40" s="51">
        <f t="shared" si="1"/>
        <v>3.0374999999999999E-2</v>
      </c>
      <c r="G40" s="51"/>
      <c r="H40" s="41"/>
      <c r="I40" s="41"/>
      <c r="J40" s="41"/>
      <c r="K40" s="41"/>
      <c r="L40" s="41"/>
    </row>
    <row r="41" spans="1:12" x14ac:dyDescent="0.2">
      <c r="A41" s="67" t="s">
        <v>173</v>
      </c>
      <c r="B41" s="52">
        <v>150</v>
      </c>
      <c r="C41" s="52">
        <v>150</v>
      </c>
      <c r="D41" s="52"/>
      <c r="E41" s="52"/>
      <c r="F41" s="51">
        <f t="shared" si="1"/>
        <v>0</v>
      </c>
      <c r="G41" s="51"/>
      <c r="H41" s="41"/>
      <c r="I41" s="41"/>
      <c r="J41" s="41"/>
      <c r="K41" s="41"/>
      <c r="L41" s="41"/>
    </row>
    <row r="42" spans="1:12" x14ac:dyDescent="0.2">
      <c r="A42" s="161" t="s">
        <v>143</v>
      </c>
      <c r="B42" s="381" t="s">
        <v>185</v>
      </c>
      <c r="C42" s="382"/>
      <c r="D42" s="73"/>
      <c r="E42" s="73"/>
      <c r="F42" s="74"/>
      <c r="G42" s="75">
        <v>15</v>
      </c>
      <c r="H42" s="76"/>
      <c r="I42" s="76"/>
      <c r="J42" s="76"/>
      <c r="K42" s="76"/>
      <c r="L42" s="76"/>
    </row>
    <row r="43" spans="1:12" x14ac:dyDescent="0.2">
      <c r="A43" s="367" t="s">
        <v>188</v>
      </c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9"/>
    </row>
    <row r="44" spans="1:12" x14ac:dyDescent="0.2">
      <c r="A44" s="67" t="s">
        <v>189</v>
      </c>
      <c r="B44" s="126">
        <v>68</v>
      </c>
      <c r="C44" s="126">
        <v>68</v>
      </c>
      <c r="D44" s="52">
        <v>44</v>
      </c>
      <c r="E44" s="52">
        <f>D44/100*30+D44</f>
        <v>57.2</v>
      </c>
      <c r="F44" s="51">
        <f>(B44*E44)/1000</f>
        <v>3.8896000000000002</v>
      </c>
      <c r="G44" s="51"/>
      <c r="H44" s="41"/>
      <c r="I44" s="41"/>
      <c r="J44" s="41"/>
      <c r="K44" s="41"/>
      <c r="L44" s="41"/>
    </row>
    <row r="45" spans="1:12" x14ac:dyDescent="0.2">
      <c r="A45" s="67" t="s">
        <v>142</v>
      </c>
      <c r="B45" s="126">
        <v>9</v>
      </c>
      <c r="C45" s="126">
        <v>9</v>
      </c>
      <c r="D45" s="52">
        <v>395.5</v>
      </c>
      <c r="E45" s="52">
        <f>D45/100*30+D45</f>
        <v>514.15</v>
      </c>
      <c r="F45" s="51">
        <f>(B45*E45)/1000</f>
        <v>4.6273499999999999</v>
      </c>
      <c r="G45" s="51"/>
      <c r="H45" s="41"/>
      <c r="I45" s="41"/>
      <c r="J45" s="41"/>
      <c r="K45" s="41"/>
      <c r="L45" s="41"/>
    </row>
    <row r="46" spans="1:12" x14ac:dyDescent="0.2">
      <c r="A46" s="67" t="s">
        <v>168</v>
      </c>
      <c r="B46" s="126">
        <v>0.7</v>
      </c>
      <c r="C46" s="126">
        <v>0.7</v>
      </c>
      <c r="D46" s="52">
        <v>17</v>
      </c>
      <c r="E46" s="52">
        <f>D46/100*30+D46</f>
        <v>22.1</v>
      </c>
      <c r="F46" s="51">
        <f>(B46*E46)/1000</f>
        <v>1.5470000000000001E-2</v>
      </c>
      <c r="G46" s="51"/>
      <c r="H46" s="41"/>
      <c r="I46" s="41"/>
      <c r="J46" s="41"/>
      <c r="K46" s="41"/>
      <c r="L46" s="41"/>
    </row>
    <row r="47" spans="1:12" x14ac:dyDescent="0.2">
      <c r="A47" s="161" t="s">
        <v>143</v>
      </c>
      <c r="B47" s="381">
        <v>180</v>
      </c>
      <c r="C47" s="382"/>
      <c r="D47" s="73"/>
      <c r="E47" s="73"/>
      <c r="F47" s="74"/>
      <c r="G47" s="74">
        <v>10</v>
      </c>
      <c r="H47" s="76"/>
      <c r="I47" s="76"/>
      <c r="J47" s="76"/>
      <c r="K47" s="76"/>
      <c r="L47" s="76"/>
    </row>
    <row r="48" spans="1:12" x14ac:dyDescent="0.2">
      <c r="A48" s="383" t="s">
        <v>237</v>
      </c>
      <c r="B48" s="384"/>
      <c r="C48" s="384"/>
      <c r="D48" s="384"/>
      <c r="E48" s="384"/>
      <c r="F48" s="384"/>
      <c r="G48" s="384"/>
      <c r="H48" s="384"/>
      <c r="I48" s="384"/>
      <c r="J48" s="384"/>
      <c r="K48" s="384"/>
      <c r="L48" s="385"/>
    </row>
    <row r="49" spans="1:12" x14ac:dyDescent="0.2">
      <c r="A49" s="201" t="s">
        <v>174</v>
      </c>
      <c r="B49" s="52">
        <v>101.5</v>
      </c>
      <c r="C49" s="52">
        <v>76.13</v>
      </c>
      <c r="D49" s="150">
        <v>184</v>
      </c>
      <c r="E49" s="52">
        <f t="shared" ref="E49:E54" si="2">D49/100*30+D49</f>
        <v>239.2</v>
      </c>
      <c r="F49" s="51">
        <f t="shared" ref="F49:F54" si="3">(B49*E49)/1000</f>
        <v>24.2788</v>
      </c>
      <c r="G49" s="51"/>
      <c r="H49" s="41"/>
      <c r="I49" s="41"/>
      <c r="J49" s="41"/>
      <c r="K49" s="41"/>
      <c r="L49" s="41"/>
    </row>
    <row r="50" spans="1:12" x14ac:dyDescent="0.2">
      <c r="A50" s="201" t="s">
        <v>236</v>
      </c>
      <c r="B50" s="52">
        <v>3.8</v>
      </c>
      <c r="C50" s="52">
        <v>3.8</v>
      </c>
      <c r="D50" s="150">
        <v>58</v>
      </c>
      <c r="E50" s="52">
        <f t="shared" si="2"/>
        <v>75.400000000000006</v>
      </c>
      <c r="F50" s="51">
        <f t="shared" si="3"/>
        <v>0.28652</v>
      </c>
      <c r="G50" s="51"/>
      <c r="H50" s="41"/>
      <c r="I50" s="41"/>
      <c r="J50" s="41"/>
      <c r="K50" s="41"/>
      <c r="L50" s="41"/>
    </row>
    <row r="51" spans="1:12" x14ac:dyDescent="0.2">
      <c r="A51" s="201" t="s">
        <v>150</v>
      </c>
      <c r="B51" s="52">
        <v>6.4</v>
      </c>
      <c r="C51" s="52">
        <v>6.4</v>
      </c>
      <c r="D51" s="150">
        <v>157</v>
      </c>
      <c r="E51" s="52">
        <f t="shared" si="2"/>
        <v>204.1</v>
      </c>
      <c r="F51" s="51">
        <f t="shared" si="3"/>
        <v>1.3062400000000001</v>
      </c>
      <c r="G51" s="51"/>
      <c r="H51" s="41"/>
      <c r="I51" s="41"/>
      <c r="J51" s="41"/>
      <c r="K51" s="41"/>
      <c r="L51" s="41"/>
    </row>
    <row r="52" spans="1:12" x14ac:dyDescent="0.2">
      <c r="A52" s="201" t="s">
        <v>161</v>
      </c>
      <c r="B52" s="52">
        <v>17.399999999999999</v>
      </c>
      <c r="C52" s="52">
        <v>14.62</v>
      </c>
      <c r="D52" s="150">
        <v>62</v>
      </c>
      <c r="E52" s="52">
        <f t="shared" si="2"/>
        <v>80.599999999999994</v>
      </c>
      <c r="F52" s="51">
        <f t="shared" si="3"/>
        <v>1.4024399999999999</v>
      </c>
      <c r="G52" s="51"/>
      <c r="H52" s="41"/>
      <c r="I52" s="41"/>
      <c r="J52" s="41"/>
      <c r="K52" s="41"/>
      <c r="L52" s="41"/>
    </row>
    <row r="53" spans="1:12" x14ac:dyDescent="0.2">
      <c r="A53" s="201" t="s">
        <v>193</v>
      </c>
      <c r="B53" s="52">
        <v>10.9</v>
      </c>
      <c r="C53" s="52">
        <v>10.9</v>
      </c>
      <c r="D53" s="150">
        <v>144</v>
      </c>
      <c r="E53" s="52">
        <f t="shared" si="2"/>
        <v>187.2</v>
      </c>
      <c r="F53" s="51">
        <f t="shared" si="3"/>
        <v>2.0404800000000001</v>
      </c>
      <c r="G53" s="51"/>
      <c r="H53" s="41"/>
      <c r="I53" s="41"/>
      <c r="J53" s="41"/>
      <c r="K53" s="41"/>
      <c r="L53" s="41"/>
    </row>
    <row r="54" spans="1:12" x14ac:dyDescent="0.2">
      <c r="A54" s="201" t="s">
        <v>158</v>
      </c>
      <c r="B54" s="52">
        <v>0.3</v>
      </c>
      <c r="C54" s="52">
        <v>0.3</v>
      </c>
      <c r="D54" s="150">
        <v>17</v>
      </c>
      <c r="E54" s="52">
        <f t="shared" si="2"/>
        <v>22.1</v>
      </c>
      <c r="F54" s="51">
        <f t="shared" si="3"/>
        <v>6.6299999999999996E-3</v>
      </c>
      <c r="G54" s="51"/>
      <c r="H54" s="41"/>
      <c r="I54" s="41"/>
      <c r="J54" s="41"/>
      <c r="K54" s="41"/>
      <c r="L54" s="41"/>
    </row>
    <row r="55" spans="1:12" ht="15" customHeight="1" x14ac:dyDescent="0.2">
      <c r="A55" s="161" t="s">
        <v>143</v>
      </c>
      <c r="B55" s="381">
        <v>90</v>
      </c>
      <c r="C55" s="382"/>
      <c r="D55" s="73"/>
      <c r="E55" s="73"/>
      <c r="F55" s="74"/>
      <c r="G55" s="62">
        <v>35</v>
      </c>
      <c r="H55" s="41"/>
      <c r="I55" s="41"/>
      <c r="J55" s="41"/>
      <c r="K55" s="41"/>
      <c r="L55" s="41"/>
    </row>
    <row r="56" spans="1:12" x14ac:dyDescent="0.2">
      <c r="A56" s="367" t="s">
        <v>23</v>
      </c>
      <c r="B56" s="368"/>
      <c r="C56" s="368"/>
      <c r="D56" s="368"/>
      <c r="E56" s="368"/>
      <c r="F56" s="368"/>
      <c r="G56" s="368"/>
      <c r="H56" s="368"/>
      <c r="I56" s="368"/>
      <c r="J56" s="368"/>
      <c r="K56" s="368"/>
      <c r="L56" s="369"/>
    </row>
    <row r="57" spans="1:12" x14ac:dyDescent="0.2">
      <c r="A57" s="78" t="s">
        <v>176</v>
      </c>
      <c r="B57" s="47">
        <v>25</v>
      </c>
      <c r="C57" s="47">
        <v>25</v>
      </c>
      <c r="D57" s="52">
        <v>97</v>
      </c>
      <c r="E57" s="52">
        <f>D57/100*30+D57</f>
        <v>126.1</v>
      </c>
      <c r="F57" s="51">
        <f>(B57*E57)/1000</f>
        <v>3.1524999999999999</v>
      </c>
      <c r="G57" s="51"/>
      <c r="H57" s="41"/>
      <c r="I57" s="41"/>
      <c r="J57" s="41"/>
      <c r="K57" s="41"/>
      <c r="L57" s="41"/>
    </row>
    <row r="58" spans="1:12" x14ac:dyDescent="0.2">
      <c r="A58" s="78" t="s">
        <v>147</v>
      </c>
      <c r="B58" s="47">
        <v>15</v>
      </c>
      <c r="C58" s="47">
        <v>15</v>
      </c>
      <c r="D58" s="52">
        <v>55</v>
      </c>
      <c r="E58" s="52">
        <f>D58/100*30+D58</f>
        <v>71.5</v>
      </c>
      <c r="F58" s="51">
        <f>(B58*E58)/1000</f>
        <v>1.0725</v>
      </c>
      <c r="G58" s="51"/>
      <c r="H58" s="41"/>
      <c r="I58" s="41"/>
      <c r="J58" s="41"/>
      <c r="K58" s="41"/>
      <c r="L58" s="41"/>
    </row>
    <row r="59" spans="1:12" x14ac:dyDescent="0.2">
      <c r="A59" s="203" t="s">
        <v>143</v>
      </c>
      <c r="B59" s="364">
        <v>200</v>
      </c>
      <c r="C59" s="365"/>
      <c r="D59" s="52"/>
      <c r="E59" s="52"/>
      <c r="F59" s="51"/>
      <c r="G59" s="62">
        <v>5</v>
      </c>
      <c r="H59" s="41"/>
      <c r="I59" s="41"/>
      <c r="J59" s="41"/>
      <c r="K59" s="41"/>
      <c r="L59" s="41"/>
    </row>
    <row r="60" spans="1:12" x14ac:dyDescent="0.2">
      <c r="A60" s="53" t="s">
        <v>163</v>
      </c>
      <c r="B60" s="80">
        <v>80</v>
      </c>
      <c r="C60" s="80">
        <v>80</v>
      </c>
      <c r="D60" s="370"/>
      <c r="E60" s="371"/>
      <c r="F60" s="371"/>
      <c r="G60" s="372"/>
      <c r="H60" s="41"/>
      <c r="I60" s="41"/>
      <c r="J60" s="41"/>
      <c r="K60" s="41"/>
      <c r="L60" s="81"/>
    </row>
    <row r="61" spans="1:12" x14ac:dyDescent="0.2">
      <c r="A61" s="46" t="s">
        <v>163</v>
      </c>
      <c r="B61" s="47">
        <v>30</v>
      </c>
      <c r="C61" s="47">
        <v>30</v>
      </c>
      <c r="D61" s="52">
        <v>40</v>
      </c>
      <c r="E61" s="52">
        <f>D61/100*30+D61</f>
        <v>52</v>
      </c>
      <c r="F61" s="51">
        <v>1.5</v>
      </c>
      <c r="G61" s="51"/>
      <c r="H61" s="41"/>
      <c r="I61" s="41"/>
      <c r="J61" s="41"/>
      <c r="K61" s="41"/>
      <c r="L61" s="81"/>
    </row>
    <row r="62" spans="1:12" x14ac:dyDescent="0.2">
      <c r="A62" s="53" t="s">
        <v>164</v>
      </c>
      <c r="B62" s="80">
        <v>30</v>
      </c>
      <c r="C62" s="80">
        <v>30</v>
      </c>
      <c r="D62" s="370"/>
      <c r="E62" s="371"/>
      <c r="F62" s="371"/>
      <c r="G62" s="372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52">
        <v>44</v>
      </c>
      <c r="E63" s="52">
        <f>D63/100*30+D63</f>
        <v>57.2</v>
      </c>
      <c r="F63" s="51">
        <v>1.5</v>
      </c>
      <c r="G63" s="62"/>
      <c r="H63" s="41"/>
      <c r="I63" s="41"/>
      <c r="J63" s="41"/>
      <c r="K63" s="41"/>
      <c r="L63" s="81"/>
    </row>
    <row r="64" spans="1:12" ht="15" customHeight="1" x14ac:dyDescent="0.2">
      <c r="A64" s="370" t="s">
        <v>133</v>
      </c>
      <c r="B64" s="371"/>
      <c r="C64" s="371"/>
      <c r="D64" s="372"/>
      <c r="E64" s="150"/>
      <c r="F64" s="51"/>
      <c r="G64" s="82">
        <f>G31+G42+G47+G55+G59+F61+F63</f>
        <v>78</v>
      </c>
      <c r="H64" s="41"/>
      <c r="I64" s="41"/>
      <c r="J64" s="41"/>
      <c r="K64" s="41"/>
      <c r="L64" s="41"/>
    </row>
    <row r="65" spans="1:7" x14ac:dyDescent="0.2">
      <c r="A65" s="42"/>
      <c r="B65" s="42"/>
      <c r="C65" s="83"/>
      <c r="E65" s="43"/>
      <c r="F65" s="42"/>
      <c r="G65" s="42"/>
    </row>
    <row r="66" spans="1:7" x14ac:dyDescent="0.2">
      <c r="A66" s="42"/>
      <c r="B66" s="42"/>
      <c r="C66" s="83"/>
    </row>
    <row r="67" spans="1:7" x14ac:dyDescent="0.2">
      <c r="A67" s="42"/>
      <c r="B67" s="42"/>
      <c r="C67" s="83"/>
    </row>
    <row r="68" spans="1:7" x14ac:dyDescent="0.2">
      <c r="A68" s="42"/>
      <c r="B68" s="42"/>
      <c r="C68" s="83"/>
    </row>
    <row r="69" spans="1:7" x14ac:dyDescent="0.2">
      <c r="A69" s="42"/>
      <c r="B69" s="42"/>
      <c r="C69" s="83"/>
    </row>
    <row r="70" spans="1:7" x14ac:dyDescent="0.2">
      <c r="A70" s="42"/>
      <c r="B70" s="42"/>
      <c r="C70" s="83"/>
    </row>
    <row r="71" spans="1:7" x14ac:dyDescent="0.2">
      <c r="A71" s="42"/>
      <c r="B71" s="42"/>
      <c r="C71" s="83"/>
    </row>
    <row r="72" spans="1:7" x14ac:dyDescent="0.2">
      <c r="A72" s="42"/>
      <c r="B72" s="42"/>
      <c r="C72" s="83"/>
    </row>
    <row r="73" spans="1:7" x14ac:dyDescent="0.2">
      <c r="A73" s="42"/>
      <c r="B73" s="42"/>
      <c r="C73" s="83"/>
    </row>
    <row r="74" spans="1:7" x14ac:dyDescent="0.2">
      <c r="A74" s="42"/>
      <c r="B74" s="42"/>
      <c r="C74" s="83"/>
    </row>
    <row r="75" spans="1:7" x14ac:dyDescent="0.2">
      <c r="A75" s="42"/>
      <c r="B75" s="42"/>
      <c r="C75" s="83"/>
    </row>
    <row r="76" spans="1:7" x14ac:dyDescent="0.2">
      <c r="A76" s="42"/>
      <c r="B76" s="42"/>
      <c r="C76" s="83"/>
    </row>
    <row r="77" spans="1:7" x14ac:dyDescent="0.2">
      <c r="A77" s="42"/>
      <c r="B77" s="42"/>
      <c r="C77" s="83"/>
    </row>
    <row r="78" spans="1:7" x14ac:dyDescent="0.2">
      <c r="A78" s="42"/>
      <c r="B78" s="42"/>
      <c r="C78" s="83"/>
    </row>
    <row r="79" spans="1:7" x14ac:dyDescent="0.2">
      <c r="A79" s="42"/>
      <c r="B79" s="42"/>
      <c r="C79" s="83"/>
    </row>
    <row r="80" spans="1:7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</sheetData>
  <mergeCells count="35">
    <mergeCell ref="A48:L48"/>
    <mergeCell ref="E2:E3"/>
    <mergeCell ref="B55:C55"/>
    <mergeCell ref="A43:L43"/>
    <mergeCell ref="H2:L2"/>
    <mergeCell ref="B47:C47"/>
    <mergeCell ref="A32:L32"/>
    <mergeCell ref="C2:C3"/>
    <mergeCell ref="B42:C42"/>
    <mergeCell ref="A27:L27"/>
    <mergeCell ref="B2:B3"/>
    <mergeCell ref="A4:L4"/>
    <mergeCell ref="C21:F21"/>
    <mergeCell ref="A24:L24"/>
    <mergeCell ref="B31:C31"/>
    <mergeCell ref="A26:D26"/>
    <mergeCell ref="D60:G60"/>
    <mergeCell ref="D62:G62"/>
    <mergeCell ref="B59:C59"/>
    <mergeCell ref="A64:D64"/>
    <mergeCell ref="A56:L56"/>
    <mergeCell ref="A28:L28"/>
    <mergeCell ref="A5:L5"/>
    <mergeCell ref="C10:F10"/>
    <mergeCell ref="A11:L11"/>
    <mergeCell ref="A13:L13"/>
    <mergeCell ref="A17:L17"/>
    <mergeCell ref="J1:L1"/>
    <mergeCell ref="A22:L22"/>
    <mergeCell ref="F2:F3"/>
    <mergeCell ref="G2:G3"/>
    <mergeCell ref="A2:A3"/>
    <mergeCell ref="A15:L15"/>
    <mergeCell ref="D2:D3"/>
    <mergeCell ref="A1:I1"/>
  </mergeCells>
  <pageMargins left="0" right="0" top="0" bottom="0" header="0.31496062992125984" footer="0.31496062992125984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3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57" t="s">
        <v>110</v>
      </c>
      <c r="B1" s="357"/>
      <c r="C1" s="357"/>
      <c r="D1" s="357"/>
      <c r="E1" s="357"/>
      <c r="F1" s="357"/>
      <c r="G1" s="357"/>
      <c r="H1" s="357"/>
      <c r="I1" s="357"/>
    </row>
    <row r="2" spans="1:10" ht="25.5" customHeight="1" x14ac:dyDescent="0.3">
      <c r="A2" s="132"/>
      <c r="B2" s="7"/>
      <c r="C2" s="362" t="s">
        <v>0</v>
      </c>
      <c r="D2" s="362"/>
      <c r="E2" s="362"/>
      <c r="F2" s="362"/>
      <c r="G2" s="362"/>
      <c r="H2" s="6"/>
      <c r="I2" s="6"/>
    </row>
    <row r="3" spans="1:10" x14ac:dyDescent="0.3">
      <c r="A3" s="360" t="s">
        <v>1</v>
      </c>
      <c r="B3" s="363" t="s">
        <v>2</v>
      </c>
      <c r="C3" s="363" t="s">
        <v>3</v>
      </c>
      <c r="D3" s="360" t="s">
        <v>4</v>
      </c>
      <c r="E3" s="360" t="s">
        <v>5</v>
      </c>
      <c r="F3" s="359" t="s">
        <v>6</v>
      </c>
      <c r="G3" s="360" t="s">
        <v>7</v>
      </c>
      <c r="H3" s="359" t="s">
        <v>8</v>
      </c>
      <c r="I3" s="359" t="s">
        <v>9</v>
      </c>
    </row>
    <row r="4" spans="1:10" x14ac:dyDescent="0.3">
      <c r="A4" s="360"/>
      <c r="B4" s="363"/>
      <c r="C4" s="363"/>
      <c r="D4" s="360"/>
      <c r="E4" s="360"/>
      <c r="F4" s="359"/>
      <c r="G4" s="360"/>
      <c r="H4" s="359"/>
      <c r="I4" s="359"/>
    </row>
    <row r="5" spans="1:10" x14ac:dyDescent="0.3">
      <c r="A5" s="360"/>
      <c r="B5" s="9" t="s">
        <v>10</v>
      </c>
      <c r="C5" s="363"/>
      <c r="D5" s="10" t="s">
        <v>10</v>
      </c>
      <c r="E5" s="10" t="s">
        <v>10</v>
      </c>
      <c r="F5" s="11" t="s">
        <v>10</v>
      </c>
      <c r="G5" s="10" t="s">
        <v>11</v>
      </c>
      <c r="H5" s="359"/>
      <c r="I5" s="359"/>
    </row>
    <row r="6" spans="1:10" s="12" customFormat="1" ht="51.75" customHeight="1" x14ac:dyDescent="0.25">
      <c r="A6" s="118" t="s">
        <v>112</v>
      </c>
      <c r="B6" s="14" t="s">
        <v>113</v>
      </c>
      <c r="C6" s="15">
        <f>C28</f>
        <v>16.23</v>
      </c>
      <c r="D6" s="14">
        <v>12.96</v>
      </c>
      <c r="E6" s="14">
        <v>12.48</v>
      </c>
      <c r="F6" s="14">
        <v>72.58</v>
      </c>
      <c r="G6" s="16">
        <v>454</v>
      </c>
      <c r="H6" s="238" t="s">
        <v>272</v>
      </c>
      <c r="I6" s="18">
        <v>448</v>
      </c>
      <c r="J6" s="133" t="s">
        <v>33</v>
      </c>
    </row>
    <row r="7" spans="1:10" s="2" customFormat="1" ht="24.75" customHeight="1" x14ac:dyDescent="0.25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 x14ac:dyDescent="0.3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 x14ac:dyDescent="0.3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s="239" customFormat="1" ht="21" customHeight="1" x14ac:dyDescent="0.3">
      <c r="A11" s="135" t="s">
        <v>65</v>
      </c>
      <c r="B11" s="18">
        <v>200</v>
      </c>
      <c r="C11" s="15">
        <v>18.23</v>
      </c>
      <c r="D11" s="15">
        <v>0.8</v>
      </c>
      <c r="E11" s="15">
        <v>0</v>
      </c>
      <c r="F11" s="15">
        <v>28</v>
      </c>
      <c r="G11" s="15">
        <v>108</v>
      </c>
      <c r="H11" s="18" t="s">
        <v>66</v>
      </c>
      <c r="I11" s="18">
        <v>389</v>
      </c>
      <c r="J11" s="240"/>
    </row>
    <row r="12" spans="1:10" ht="18" customHeight="1" x14ac:dyDescent="0.3">
      <c r="A12" s="137" t="s">
        <v>18</v>
      </c>
      <c r="B12" s="26"/>
      <c r="C12" s="26">
        <f>SUM(C6:C11)-0.01</f>
        <v>73.02000000000001</v>
      </c>
      <c r="D12" s="26">
        <f>SUM(D6:D10)</f>
        <v>25.580000000000005</v>
      </c>
      <c r="E12" s="26">
        <f>SUM(E6:E10)</f>
        <v>30.200000000000003</v>
      </c>
      <c r="F12" s="26">
        <f>SUM(F6:F10)</f>
        <v>105.17999999999999</v>
      </c>
      <c r="G12" s="26">
        <f>SUM(G6:G10)</f>
        <v>801.50000000000011</v>
      </c>
      <c r="H12" s="10"/>
      <c r="I12" s="99"/>
      <c r="J12" s="85" t="s">
        <v>35</v>
      </c>
    </row>
    <row r="13" spans="1:10" ht="21" customHeight="1" x14ac:dyDescent="0.3">
      <c r="A13" s="393" t="s">
        <v>19</v>
      </c>
      <c r="B13" s="393"/>
      <c r="C13" s="393"/>
      <c r="D13" s="393"/>
      <c r="E13" s="393"/>
      <c r="F13" s="393"/>
      <c r="G13" s="393"/>
      <c r="H13" s="393"/>
      <c r="I13" s="393"/>
    </row>
    <row r="14" spans="1:10" s="8" customFormat="1" ht="42" customHeight="1" x14ac:dyDescent="0.25">
      <c r="A14" s="118" t="s">
        <v>51</v>
      </c>
      <c r="B14" s="18">
        <v>60</v>
      </c>
      <c r="C14" s="15">
        <v>5</v>
      </c>
      <c r="D14" s="15">
        <v>0.6</v>
      </c>
      <c r="E14" s="15">
        <v>3.1</v>
      </c>
      <c r="F14" s="15">
        <v>1.8</v>
      </c>
      <c r="G14" s="15">
        <v>37.6</v>
      </c>
      <c r="H14" s="18" t="s">
        <v>12</v>
      </c>
      <c r="I14" s="18" t="s">
        <v>22</v>
      </c>
      <c r="J14" s="2" t="s">
        <v>35</v>
      </c>
    </row>
    <row r="15" spans="1:10" ht="33" customHeight="1" x14ac:dyDescent="0.3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s="12" customFormat="1" ht="27" customHeight="1" x14ac:dyDescent="0.25">
      <c r="A16" s="134" t="s">
        <v>90</v>
      </c>
      <c r="B16" s="20">
        <v>220</v>
      </c>
      <c r="C16" s="15">
        <v>45</v>
      </c>
      <c r="D16" s="15">
        <v>12.7</v>
      </c>
      <c r="E16" s="15">
        <v>11.7</v>
      </c>
      <c r="F16" s="15">
        <v>41.9</v>
      </c>
      <c r="G16" s="15">
        <v>299</v>
      </c>
      <c r="H16" s="174" t="s">
        <v>267</v>
      </c>
      <c r="I16" s="18">
        <v>291</v>
      </c>
      <c r="J16" s="133" t="s">
        <v>35</v>
      </c>
    </row>
    <row r="17" spans="1:10" ht="33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6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19.5" customHeight="1" x14ac:dyDescent="0.3">
      <c r="A20" s="241" t="s">
        <v>27</v>
      </c>
      <c r="B20" s="36"/>
      <c r="C20" s="37">
        <f>SUM(C14:C19)</f>
        <v>73</v>
      </c>
      <c r="D20" s="37">
        <f>SUM(D14:D19)</f>
        <v>27.369999999999997</v>
      </c>
      <c r="E20" s="37">
        <f>SUM(E14:E19)</f>
        <v>19.84</v>
      </c>
      <c r="F20" s="37">
        <f>SUM(F14:F19)</f>
        <v>133.02000000000001</v>
      </c>
      <c r="G20" s="37">
        <f>SUM(G14:G19)</f>
        <v>806.2</v>
      </c>
      <c r="H20" s="38"/>
      <c r="I20" s="112"/>
    </row>
    <row r="21" spans="1:10" ht="20.25" customHeight="1" x14ac:dyDescent="0.3">
      <c r="A21" s="140" t="s">
        <v>42</v>
      </c>
      <c r="B21" s="16"/>
      <c r="C21" s="40">
        <f>C12+C20</f>
        <v>146.02000000000001</v>
      </c>
      <c r="D21" s="40">
        <f>D12+D20</f>
        <v>52.95</v>
      </c>
      <c r="E21" s="40">
        <f>E12+E20</f>
        <v>50.040000000000006</v>
      </c>
      <c r="F21" s="40">
        <f>F12+F20</f>
        <v>238.2</v>
      </c>
      <c r="G21" s="40">
        <f>G12+G20</f>
        <v>1607.7000000000003</v>
      </c>
      <c r="H21" s="16"/>
      <c r="I21" s="116"/>
      <c r="J21" s="114"/>
    </row>
    <row r="22" spans="1:10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0" x14ac:dyDescent="0.3">
      <c r="A23" s="397" t="s">
        <v>111</v>
      </c>
      <c r="B23" s="397"/>
      <c r="C23" s="397"/>
      <c r="D23" s="397"/>
      <c r="E23" s="397"/>
      <c r="F23" s="397"/>
      <c r="G23" s="397"/>
      <c r="H23" s="397"/>
      <c r="I23" s="397"/>
    </row>
    <row r="24" spans="1:10" x14ac:dyDescent="0.3">
      <c r="A24" s="132"/>
      <c r="B24" s="7"/>
      <c r="C24" s="362" t="s">
        <v>0</v>
      </c>
      <c r="D24" s="362"/>
      <c r="E24" s="362"/>
      <c r="F24" s="362"/>
      <c r="G24" s="362"/>
      <c r="H24" s="6"/>
      <c r="I24" s="6"/>
    </row>
    <row r="25" spans="1:10" x14ac:dyDescent="0.3">
      <c r="A25" s="360" t="s">
        <v>1</v>
      </c>
      <c r="B25" s="363" t="s">
        <v>2</v>
      </c>
      <c r="C25" s="363" t="s">
        <v>3</v>
      </c>
      <c r="D25" s="360" t="s">
        <v>4</v>
      </c>
      <c r="E25" s="360" t="s">
        <v>5</v>
      </c>
      <c r="F25" s="359" t="s">
        <v>6</v>
      </c>
      <c r="G25" s="360" t="s">
        <v>7</v>
      </c>
      <c r="H25" s="359" t="s">
        <v>8</v>
      </c>
      <c r="I25" s="359" t="s">
        <v>9</v>
      </c>
    </row>
    <row r="26" spans="1:10" x14ac:dyDescent="0.3">
      <c r="A26" s="360"/>
      <c r="B26" s="363"/>
      <c r="C26" s="363"/>
      <c r="D26" s="360"/>
      <c r="E26" s="360"/>
      <c r="F26" s="359"/>
      <c r="G26" s="360"/>
      <c r="H26" s="359"/>
      <c r="I26" s="359"/>
    </row>
    <row r="27" spans="1:10" x14ac:dyDescent="0.3">
      <c r="A27" s="360"/>
      <c r="B27" s="9" t="s">
        <v>10</v>
      </c>
      <c r="C27" s="363"/>
      <c r="D27" s="10" t="s">
        <v>10</v>
      </c>
      <c r="E27" s="10" t="s">
        <v>10</v>
      </c>
      <c r="F27" s="11" t="s">
        <v>10</v>
      </c>
      <c r="G27" s="10" t="s">
        <v>11</v>
      </c>
      <c r="H27" s="359"/>
      <c r="I27" s="359"/>
    </row>
    <row r="28" spans="1:10" ht="49.5" customHeight="1" x14ac:dyDescent="0.3">
      <c r="A28" s="118" t="s">
        <v>112</v>
      </c>
      <c r="B28" s="14" t="s">
        <v>81</v>
      </c>
      <c r="C28" s="15">
        <v>16.23</v>
      </c>
      <c r="D28" s="14">
        <v>13.9</v>
      </c>
      <c r="E28" s="14">
        <v>13</v>
      </c>
      <c r="F28" s="14">
        <v>74</v>
      </c>
      <c r="G28" s="16">
        <v>470</v>
      </c>
      <c r="H28" s="238" t="s">
        <v>272</v>
      </c>
      <c r="I28" s="18">
        <v>448</v>
      </c>
      <c r="J28" s="133" t="s">
        <v>33</v>
      </c>
    </row>
    <row r="29" spans="1:10" s="2" customFormat="1" ht="24.75" customHeight="1" x14ac:dyDescent="0.25">
      <c r="A29" s="134" t="s">
        <v>32</v>
      </c>
      <c r="B29" s="18">
        <v>20</v>
      </c>
      <c r="C29" s="15">
        <v>11.77</v>
      </c>
      <c r="D29" s="15">
        <v>5.12</v>
      </c>
      <c r="E29" s="15">
        <v>5.22</v>
      </c>
      <c r="F29" s="15">
        <v>0</v>
      </c>
      <c r="G29" s="15">
        <v>68.599999999999994</v>
      </c>
      <c r="H29" s="18" t="s">
        <v>12</v>
      </c>
      <c r="I29" s="18" t="s">
        <v>13</v>
      </c>
      <c r="J29" s="2" t="s">
        <v>34</v>
      </c>
    </row>
    <row r="30" spans="1:10" ht="23.25" customHeight="1" x14ac:dyDescent="0.3">
      <c r="A30" s="157" t="s">
        <v>14</v>
      </c>
      <c r="B30" s="20">
        <v>10</v>
      </c>
      <c r="C30" s="15">
        <v>5.34</v>
      </c>
      <c r="D30" s="15">
        <v>0.1</v>
      </c>
      <c r="E30" s="15">
        <v>7.3</v>
      </c>
      <c r="F30" s="15">
        <v>0.1</v>
      </c>
      <c r="G30" s="15">
        <v>66.099999999999994</v>
      </c>
      <c r="H30" s="18" t="s">
        <v>12</v>
      </c>
      <c r="I30" s="18" t="s">
        <v>15</v>
      </c>
      <c r="J30" s="85" t="s">
        <v>34</v>
      </c>
    </row>
    <row r="31" spans="1:10" ht="23.25" customHeight="1" x14ac:dyDescent="0.3">
      <c r="A31" s="135" t="s">
        <v>16</v>
      </c>
      <c r="B31" s="18">
        <v>60</v>
      </c>
      <c r="C31" s="15">
        <v>4.7</v>
      </c>
      <c r="D31" s="15">
        <v>2.8</v>
      </c>
      <c r="E31" s="15">
        <v>0.8</v>
      </c>
      <c r="F31" s="15">
        <v>20</v>
      </c>
      <c r="G31" s="15">
        <v>105.6</v>
      </c>
      <c r="H31" s="18" t="s">
        <v>17</v>
      </c>
      <c r="I31" s="18">
        <v>125</v>
      </c>
      <c r="J31" s="85" t="s">
        <v>35</v>
      </c>
    </row>
    <row r="32" spans="1:10" ht="22.5" customHeight="1" x14ac:dyDescent="0.3">
      <c r="A32" s="93" t="s">
        <v>49</v>
      </c>
      <c r="B32" s="18">
        <v>200</v>
      </c>
      <c r="C32" s="15">
        <v>16.760000000000002</v>
      </c>
      <c r="D32" s="15">
        <v>4.5999999999999996</v>
      </c>
      <c r="E32" s="15">
        <v>4.4000000000000004</v>
      </c>
      <c r="F32" s="15">
        <v>12.5</v>
      </c>
      <c r="G32" s="15">
        <v>107.2</v>
      </c>
      <c r="H32" s="18" t="s">
        <v>12</v>
      </c>
      <c r="I32" s="18" t="s">
        <v>50</v>
      </c>
      <c r="J32" s="85" t="s">
        <v>33</v>
      </c>
    </row>
    <row r="33" spans="1:10" s="239" customFormat="1" ht="21" customHeight="1" x14ac:dyDescent="0.3">
      <c r="A33" s="135" t="s">
        <v>65</v>
      </c>
      <c r="B33" s="18">
        <v>200</v>
      </c>
      <c r="C33" s="15">
        <v>18.23</v>
      </c>
      <c r="D33" s="15">
        <v>0.8</v>
      </c>
      <c r="E33" s="15">
        <v>0</v>
      </c>
      <c r="F33" s="15">
        <v>28</v>
      </c>
      <c r="G33" s="15">
        <v>108</v>
      </c>
      <c r="H33" s="18" t="s">
        <v>66</v>
      </c>
      <c r="I33" s="18">
        <v>389</v>
      </c>
      <c r="J33" s="240"/>
    </row>
    <row r="34" spans="1:10" ht="21.75" customHeight="1" x14ac:dyDescent="0.3">
      <c r="A34" s="137" t="s">
        <v>18</v>
      </c>
      <c r="B34" s="26"/>
      <c r="C34" s="26">
        <f>SUM(C28:C33)-0.01</f>
        <v>73.02000000000001</v>
      </c>
      <c r="D34" s="26">
        <f>SUM(D28:D32)</f>
        <v>26.520000000000003</v>
      </c>
      <c r="E34" s="26">
        <f>SUM(E28:E32)</f>
        <v>30.72</v>
      </c>
      <c r="F34" s="26">
        <f>SUM(F28:F32)</f>
        <v>106.6</v>
      </c>
      <c r="G34" s="26">
        <f>SUM(G28:G32)</f>
        <v>817.50000000000011</v>
      </c>
      <c r="H34" s="10"/>
      <c r="I34" s="99"/>
      <c r="J34" s="85" t="s">
        <v>35</v>
      </c>
    </row>
    <row r="35" spans="1:10" ht="22.5" customHeight="1" x14ac:dyDescent="0.3">
      <c r="A35" s="393" t="s">
        <v>19</v>
      </c>
      <c r="B35" s="393"/>
      <c r="C35" s="393"/>
      <c r="D35" s="393"/>
      <c r="E35" s="393"/>
      <c r="F35" s="393"/>
      <c r="G35" s="393"/>
      <c r="H35" s="393"/>
      <c r="I35" s="393"/>
    </row>
    <row r="36" spans="1:10" ht="49.5" x14ac:dyDescent="0.3">
      <c r="A36" s="118" t="s">
        <v>51</v>
      </c>
      <c r="B36" s="18">
        <v>100</v>
      </c>
      <c r="C36" s="15">
        <v>5</v>
      </c>
      <c r="D36" s="15">
        <v>0.99</v>
      </c>
      <c r="E36" s="15">
        <v>5.15</v>
      </c>
      <c r="F36" s="15">
        <v>3</v>
      </c>
      <c r="G36" s="15">
        <v>62.42</v>
      </c>
      <c r="H36" s="18" t="s">
        <v>12</v>
      </c>
      <c r="I36" s="18" t="s">
        <v>22</v>
      </c>
      <c r="J36" s="2" t="s">
        <v>35</v>
      </c>
    </row>
    <row r="37" spans="1:10" ht="28.5" customHeight="1" x14ac:dyDescent="0.3">
      <c r="A37" s="21" t="s">
        <v>70</v>
      </c>
      <c r="B37" s="18">
        <v>300</v>
      </c>
      <c r="C37" s="15"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s="12" customFormat="1" ht="27" customHeight="1" x14ac:dyDescent="0.25">
      <c r="A38" s="134" t="s">
        <v>90</v>
      </c>
      <c r="B38" s="20">
        <v>220</v>
      </c>
      <c r="C38" s="15">
        <v>45</v>
      </c>
      <c r="D38" s="15">
        <v>12.7</v>
      </c>
      <c r="E38" s="15">
        <v>11.7</v>
      </c>
      <c r="F38" s="15">
        <v>41.9</v>
      </c>
      <c r="G38" s="15">
        <v>299</v>
      </c>
      <c r="H38" s="174" t="s">
        <v>267</v>
      </c>
      <c r="I38" s="18">
        <v>291</v>
      </c>
      <c r="J38" s="133" t="s">
        <v>35</v>
      </c>
    </row>
    <row r="39" spans="1:10" ht="21.75" customHeight="1" x14ac:dyDescent="0.3">
      <c r="A39" s="135" t="s">
        <v>23</v>
      </c>
      <c r="B39" s="18">
        <v>200</v>
      </c>
      <c r="C39" s="15">
        <v>5</v>
      </c>
      <c r="D39" s="15">
        <v>0.6</v>
      </c>
      <c r="E39" s="15">
        <v>0</v>
      </c>
      <c r="F39" s="15">
        <v>22.8</v>
      </c>
      <c r="G39" s="15">
        <v>93.2</v>
      </c>
      <c r="H39" s="18" t="s">
        <v>12</v>
      </c>
      <c r="I39" s="18" t="s">
        <v>24</v>
      </c>
      <c r="J39" s="85" t="s">
        <v>35</v>
      </c>
    </row>
    <row r="40" spans="1:10" ht="31.5" customHeight="1" x14ac:dyDescent="0.3">
      <c r="A40" s="21" t="s">
        <v>25</v>
      </c>
      <c r="B40" s="18">
        <v>80</v>
      </c>
      <c r="C40" s="15">
        <v>1.5</v>
      </c>
      <c r="D40" s="15">
        <v>6.5</v>
      </c>
      <c r="E40" s="15">
        <v>0.8</v>
      </c>
      <c r="F40" s="15">
        <v>33.799999999999997</v>
      </c>
      <c r="G40" s="15">
        <v>177.6</v>
      </c>
      <c r="H40" s="34" t="s">
        <v>26</v>
      </c>
      <c r="I40" s="18">
        <v>13003</v>
      </c>
      <c r="J40" s="85" t="s">
        <v>35</v>
      </c>
    </row>
    <row r="41" spans="1:10" ht="29.25" customHeight="1" x14ac:dyDescent="0.3">
      <c r="A41" s="139" t="s">
        <v>41</v>
      </c>
      <c r="B41" s="18">
        <v>30</v>
      </c>
      <c r="C41" s="15">
        <v>1.5</v>
      </c>
      <c r="D41" s="15">
        <v>2.4</v>
      </c>
      <c r="E41" s="15">
        <v>0.3</v>
      </c>
      <c r="F41" s="15">
        <v>14.6</v>
      </c>
      <c r="G41" s="15">
        <v>72.599999999999994</v>
      </c>
      <c r="H41" s="34" t="s">
        <v>26</v>
      </c>
      <c r="I41" s="18">
        <v>13002</v>
      </c>
      <c r="J41" s="85" t="s">
        <v>35</v>
      </c>
    </row>
    <row r="42" spans="1:10" ht="21.75" customHeight="1" x14ac:dyDescent="0.3">
      <c r="A42" s="137" t="s">
        <v>27</v>
      </c>
      <c r="B42" s="9"/>
      <c r="C42" s="26">
        <f>SUM(C36:C41)</f>
        <v>73</v>
      </c>
      <c r="D42" s="26">
        <f>SUM(D36:D41)</f>
        <v>30.05</v>
      </c>
      <c r="E42" s="26">
        <f>SUM(E36:E41)</f>
        <v>23.86</v>
      </c>
      <c r="F42" s="26">
        <f>SUM(F36:F41)</f>
        <v>143.28</v>
      </c>
      <c r="G42" s="26">
        <f>SUM(G36:G41)</f>
        <v>894.12000000000012</v>
      </c>
      <c r="H42" s="10"/>
      <c r="I42" s="10"/>
    </row>
    <row r="43" spans="1:10" ht="21.75" customHeight="1" x14ac:dyDescent="0.3">
      <c r="A43" s="140" t="s">
        <v>42</v>
      </c>
      <c r="B43" s="16"/>
      <c r="C43" s="40">
        <f>C34+C42</f>
        <v>146.02000000000001</v>
      </c>
      <c r="D43" s="40">
        <f>D34+D42</f>
        <v>56.570000000000007</v>
      </c>
      <c r="E43" s="40">
        <f>E34+E42</f>
        <v>54.58</v>
      </c>
      <c r="F43" s="40">
        <f>F34+F42</f>
        <v>249.88</v>
      </c>
      <c r="G43" s="40">
        <f>G34+G42</f>
        <v>1711.6200000000003</v>
      </c>
      <c r="H43" s="16"/>
      <c r="I43" s="116"/>
      <c r="J43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5:I35"/>
    <mergeCell ref="C24:G24"/>
    <mergeCell ref="A13:I13"/>
    <mergeCell ref="C2:G2"/>
    <mergeCell ref="A23:I23"/>
    <mergeCell ref="H25:H27"/>
    <mergeCell ref="I25:I27"/>
    <mergeCell ref="A25:A27"/>
    <mergeCell ref="G25:G26"/>
    <mergeCell ref="C25:C27"/>
    <mergeCell ref="B25:B26"/>
    <mergeCell ref="E25:E26"/>
    <mergeCell ref="D25:D26"/>
    <mergeCell ref="F25:F26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7837"/>
  <sheetViews>
    <sheetView topLeftCell="A25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 x14ac:dyDescent="0.2">
      <c r="A1" s="366" t="s">
        <v>258</v>
      </c>
      <c r="B1" s="366"/>
      <c r="C1" s="366"/>
      <c r="D1" s="366"/>
      <c r="E1" s="366"/>
      <c r="F1" s="366"/>
      <c r="G1" s="366"/>
      <c r="H1" s="366"/>
      <c r="I1" s="366"/>
      <c r="J1" s="366" t="s">
        <v>128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259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112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46" t="s">
        <v>229</v>
      </c>
      <c r="B6" s="47">
        <v>0.2</v>
      </c>
      <c r="C6" s="48">
        <v>0.2</v>
      </c>
      <c r="D6" s="49">
        <v>320</v>
      </c>
      <c r="E6" s="49">
        <f>D6/100*30+D6</f>
        <v>416</v>
      </c>
      <c r="F6" s="50">
        <f t="shared" ref="F6:F13" si="0">(B6*E6)/1000</f>
        <v>8.3199999999999996E-2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70</v>
      </c>
      <c r="C7" s="48">
        <v>70</v>
      </c>
      <c r="D7" s="49">
        <v>62</v>
      </c>
      <c r="E7" s="49">
        <f>D7/100*31.8+D7</f>
        <v>81.716000000000008</v>
      </c>
      <c r="F7" s="50">
        <f t="shared" si="0"/>
        <v>5.7201200000000005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230</v>
      </c>
      <c r="B8" s="47">
        <v>75</v>
      </c>
      <c r="C8" s="48">
        <v>75</v>
      </c>
      <c r="D8" s="49">
        <v>37</v>
      </c>
      <c r="E8" s="49">
        <f t="shared" ref="E8:E13" si="1">D8/100*30+D8</f>
        <v>48.1</v>
      </c>
      <c r="F8" s="50">
        <f t="shared" si="0"/>
        <v>3.6074999999999999</v>
      </c>
      <c r="G8" s="51"/>
      <c r="H8" s="52"/>
      <c r="I8" s="52"/>
      <c r="J8" s="52"/>
      <c r="K8" s="52"/>
      <c r="L8" s="52"/>
    </row>
    <row r="9" spans="1:12" ht="13.9" customHeight="1" x14ac:dyDescent="0.2">
      <c r="A9" s="46" t="s">
        <v>231</v>
      </c>
      <c r="B9" s="47">
        <v>7</v>
      </c>
      <c r="C9" s="48">
        <v>7</v>
      </c>
      <c r="D9" s="49">
        <v>55</v>
      </c>
      <c r="E9" s="49">
        <f t="shared" si="1"/>
        <v>71.5</v>
      </c>
      <c r="F9" s="50">
        <f t="shared" si="0"/>
        <v>0.50049999999999994</v>
      </c>
      <c r="G9" s="51"/>
      <c r="H9" s="52"/>
      <c r="I9" s="52"/>
      <c r="J9" s="52"/>
      <c r="K9" s="52"/>
      <c r="L9" s="52"/>
    </row>
    <row r="10" spans="1:12" ht="13.9" customHeight="1" x14ac:dyDescent="0.2">
      <c r="A10" s="46" t="s">
        <v>158</v>
      </c>
      <c r="B10" s="47">
        <v>1</v>
      </c>
      <c r="C10" s="48">
        <v>1</v>
      </c>
      <c r="D10" s="49">
        <v>17</v>
      </c>
      <c r="E10" s="49">
        <f t="shared" si="1"/>
        <v>22.1</v>
      </c>
      <c r="F10" s="50">
        <f t="shared" si="0"/>
        <v>2.2100000000000002E-2</v>
      </c>
      <c r="G10" s="51"/>
      <c r="H10" s="52"/>
      <c r="I10" s="52"/>
      <c r="J10" s="52"/>
      <c r="K10" s="52"/>
      <c r="L10" s="52"/>
    </row>
    <row r="11" spans="1:12" ht="13.9" customHeight="1" x14ac:dyDescent="0.2">
      <c r="A11" s="46" t="s">
        <v>198</v>
      </c>
      <c r="B11" s="47">
        <v>6</v>
      </c>
      <c r="C11" s="48">
        <v>6</v>
      </c>
      <c r="D11" s="49">
        <v>185</v>
      </c>
      <c r="E11" s="49">
        <f t="shared" si="1"/>
        <v>240.5</v>
      </c>
      <c r="F11" s="50">
        <f t="shared" si="0"/>
        <v>1.4430000000000001</v>
      </c>
      <c r="G11" s="51"/>
      <c r="H11" s="52"/>
      <c r="I11" s="52"/>
      <c r="J11" s="52"/>
      <c r="K11" s="52"/>
      <c r="L11" s="52"/>
    </row>
    <row r="12" spans="1:12" ht="13.9" customHeight="1" x14ac:dyDescent="0.2">
      <c r="A12" s="46" t="s">
        <v>232</v>
      </c>
      <c r="B12" s="47">
        <v>20</v>
      </c>
      <c r="C12" s="48">
        <v>20</v>
      </c>
      <c r="D12" s="49">
        <v>124</v>
      </c>
      <c r="E12" s="49">
        <f t="shared" si="1"/>
        <v>161.19999999999999</v>
      </c>
      <c r="F12" s="50">
        <f t="shared" si="0"/>
        <v>3.2240000000000002</v>
      </c>
      <c r="G12" s="51"/>
      <c r="H12" s="52"/>
      <c r="I12" s="52"/>
      <c r="J12" s="52"/>
      <c r="K12" s="52"/>
      <c r="L12" s="52"/>
    </row>
    <row r="13" spans="1:12" ht="13.9" customHeight="1" x14ac:dyDescent="0.2">
      <c r="A13" s="46" t="s">
        <v>157</v>
      </c>
      <c r="B13" s="47">
        <v>8</v>
      </c>
      <c r="C13" s="48">
        <v>8</v>
      </c>
      <c r="D13" s="49">
        <v>157</v>
      </c>
      <c r="E13" s="49">
        <f t="shared" si="1"/>
        <v>204.1</v>
      </c>
      <c r="F13" s="50">
        <f t="shared" si="0"/>
        <v>1.6328</v>
      </c>
      <c r="G13" s="51"/>
      <c r="H13" s="52"/>
      <c r="I13" s="52"/>
      <c r="J13" s="52"/>
      <c r="K13" s="52"/>
      <c r="L13" s="52"/>
    </row>
    <row r="14" spans="1:12" ht="13.5" customHeight="1" x14ac:dyDescent="0.2">
      <c r="A14" s="53" t="s">
        <v>143</v>
      </c>
      <c r="B14" s="47"/>
      <c r="C14" s="367" t="s">
        <v>45</v>
      </c>
      <c r="D14" s="368"/>
      <c r="E14" s="368"/>
      <c r="F14" s="369"/>
      <c r="G14" s="54">
        <f>F6+F7+F8+F9+F10+F11+F12+F13</f>
        <v>16.233220000000003</v>
      </c>
      <c r="H14" s="52">
        <v>5.34</v>
      </c>
      <c r="I14" s="52">
        <v>11.23</v>
      </c>
      <c r="J14" s="52">
        <v>35.1</v>
      </c>
      <c r="K14" s="52">
        <v>263</v>
      </c>
      <c r="L14" s="52">
        <v>1.23</v>
      </c>
    </row>
    <row r="15" spans="1:12" s="55" customFormat="1" ht="19.5" customHeight="1" x14ac:dyDescent="0.25">
      <c r="A15" s="380" t="s">
        <v>149</v>
      </c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 spans="1:12" s="55" customFormat="1" ht="19.5" customHeight="1" x14ac:dyDescent="0.25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s="55" customFormat="1" ht="19.5" customHeight="1" x14ac:dyDescent="0.25">
      <c r="A17" s="380" t="s">
        <v>144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</row>
    <row r="18" spans="1:12" s="55" customFormat="1" ht="19.5" customHeight="1" x14ac:dyDescent="0.25">
      <c r="A18" s="56" t="s">
        <v>145</v>
      </c>
      <c r="B18" s="57">
        <v>21</v>
      </c>
      <c r="C18" s="58">
        <v>20</v>
      </c>
      <c r="D18" s="59">
        <v>415</v>
      </c>
      <c r="E18" s="59">
        <f>D18/100*35+D18</f>
        <v>560.25</v>
      </c>
      <c r="F18" s="60">
        <f>(B18*E18)/1000</f>
        <v>11.76525</v>
      </c>
      <c r="G18" s="61">
        <f>F18</f>
        <v>11.76525</v>
      </c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s="63" customFormat="1" ht="15.75" customHeight="1" x14ac:dyDescent="0.25">
      <c r="A19" s="367" t="s">
        <v>65</v>
      </c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9"/>
    </row>
    <row r="20" spans="1:12" ht="18.75" customHeight="1" x14ac:dyDescent="0.2">
      <c r="A20" s="46" t="s">
        <v>65</v>
      </c>
      <c r="B20" s="47">
        <v>200</v>
      </c>
      <c r="C20" s="48">
        <v>200</v>
      </c>
      <c r="D20" s="49">
        <v>13.5</v>
      </c>
      <c r="E20" s="50">
        <f>D20/100*35+D20</f>
        <v>18.225000000000001</v>
      </c>
      <c r="F20" s="50">
        <f>E20</f>
        <v>18.225000000000001</v>
      </c>
      <c r="G20" s="62">
        <f>F20</f>
        <v>18.225000000000001</v>
      </c>
      <c r="H20" s="52">
        <v>4.32</v>
      </c>
      <c r="I20" s="52">
        <v>3.2</v>
      </c>
      <c r="J20" s="52">
        <v>30.6</v>
      </c>
      <c r="K20" s="52">
        <v>19</v>
      </c>
      <c r="L20" s="52"/>
    </row>
    <row r="21" spans="1:12" ht="18.75" customHeight="1" x14ac:dyDescent="0.2">
      <c r="A21" s="367" t="s">
        <v>49</v>
      </c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9"/>
    </row>
    <row r="22" spans="1:12" ht="16.5" customHeight="1" x14ac:dyDescent="0.2">
      <c r="A22" s="121" t="s">
        <v>140</v>
      </c>
      <c r="B22" s="52">
        <v>180</v>
      </c>
      <c r="C22" s="202">
        <v>180</v>
      </c>
      <c r="D22" s="123">
        <v>62</v>
      </c>
      <c r="E22" s="49">
        <f>D22/100*30+D22</f>
        <v>80.599999999999994</v>
      </c>
      <c r="F22" s="50">
        <f>(B22*E22)/1000</f>
        <v>14.507999999999997</v>
      </c>
      <c r="G22" s="51"/>
      <c r="H22" s="52"/>
      <c r="I22" s="52"/>
      <c r="J22" s="52"/>
      <c r="K22" s="52"/>
      <c r="L22" s="52"/>
    </row>
    <row r="23" spans="1:12" ht="14.25" customHeight="1" x14ac:dyDescent="0.2">
      <c r="A23" s="121" t="s">
        <v>141</v>
      </c>
      <c r="B23" s="52">
        <v>7</v>
      </c>
      <c r="C23" s="202">
        <v>7</v>
      </c>
      <c r="D23" s="123">
        <v>55</v>
      </c>
      <c r="E23" s="49">
        <f>D23/100*30+D23</f>
        <v>71.5</v>
      </c>
      <c r="F23" s="50">
        <f>(B23*E23)/1000</f>
        <v>0.50049999999999994</v>
      </c>
      <c r="G23" s="62"/>
      <c r="H23" s="52">
        <v>7.0000000000000007E-2</v>
      </c>
      <c r="I23" s="52">
        <v>0.02</v>
      </c>
      <c r="J23" s="52">
        <v>15</v>
      </c>
      <c r="K23" s="52">
        <v>60</v>
      </c>
      <c r="L23" s="52"/>
    </row>
    <row r="24" spans="1:12" ht="14.25" customHeight="1" x14ac:dyDescent="0.2">
      <c r="A24" s="121" t="s">
        <v>181</v>
      </c>
      <c r="B24" s="52">
        <v>5</v>
      </c>
      <c r="C24" s="202">
        <v>5</v>
      </c>
      <c r="D24" s="123">
        <v>270</v>
      </c>
      <c r="E24" s="49">
        <f>D24/100*30+D24</f>
        <v>351</v>
      </c>
      <c r="F24" s="50">
        <f>(B24*E24)/1000</f>
        <v>1.7549999999999999</v>
      </c>
      <c r="G24" s="62"/>
      <c r="H24" s="52"/>
      <c r="I24" s="52"/>
      <c r="J24" s="52"/>
      <c r="K24" s="52"/>
      <c r="L24" s="52"/>
    </row>
    <row r="25" spans="1:12" ht="13.5" customHeight="1" x14ac:dyDescent="0.2">
      <c r="A25" s="53" t="s">
        <v>143</v>
      </c>
      <c r="B25" s="47"/>
      <c r="C25" s="367">
        <v>200</v>
      </c>
      <c r="D25" s="368"/>
      <c r="E25" s="368"/>
      <c r="F25" s="369"/>
      <c r="G25" s="54">
        <f>F21+F22+F23+F24</f>
        <v>16.763499999999997</v>
      </c>
      <c r="H25" s="52">
        <v>5.34</v>
      </c>
      <c r="I25" s="52">
        <v>11.23</v>
      </c>
      <c r="J25" s="52">
        <v>35.1</v>
      </c>
      <c r="K25" s="52">
        <v>263</v>
      </c>
      <c r="L25" s="52">
        <v>1.23</v>
      </c>
    </row>
    <row r="26" spans="1:12" s="63" customFormat="1" ht="16.5" customHeight="1" x14ac:dyDescent="0.25">
      <c r="A26" s="367" t="s">
        <v>16</v>
      </c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9"/>
    </row>
    <row r="27" spans="1:12" s="63" customFormat="1" ht="18" customHeight="1" x14ac:dyDescent="0.25">
      <c r="A27" s="46" t="s">
        <v>148</v>
      </c>
      <c r="B27" s="47">
        <v>60</v>
      </c>
      <c r="C27" s="48">
        <v>60</v>
      </c>
      <c r="D27" s="49">
        <v>58</v>
      </c>
      <c r="E27" s="49">
        <f>D27/100*35+D27</f>
        <v>78.3</v>
      </c>
      <c r="F27" s="50">
        <f>(B27*E27)/1000</f>
        <v>4.6980000000000004</v>
      </c>
      <c r="G27" s="64">
        <f>F27</f>
        <v>4.6980000000000004</v>
      </c>
      <c r="H27" s="52">
        <v>8</v>
      </c>
      <c r="I27" s="52">
        <v>1</v>
      </c>
      <c r="J27" s="52">
        <v>53</v>
      </c>
      <c r="K27" s="52">
        <v>250</v>
      </c>
      <c r="L27" s="52"/>
    </row>
    <row r="28" spans="1:12" ht="17.25" customHeight="1" x14ac:dyDescent="0.2">
      <c r="A28" s="376"/>
      <c r="B28" s="377"/>
      <c r="C28" s="377"/>
      <c r="D28" s="378"/>
      <c r="E28" s="65"/>
      <c r="F28" s="62"/>
      <c r="G28" s="62">
        <f t="shared" ref="G28:L28" si="2">G14+G18+G25+G27+G16+G20</f>
        <v>73.024220000000014</v>
      </c>
      <c r="H28" s="62">
        <f t="shared" si="2"/>
        <v>32.28</v>
      </c>
      <c r="I28" s="62">
        <f t="shared" si="2"/>
        <v>38.460000000000008</v>
      </c>
      <c r="J28" s="62">
        <f t="shared" si="2"/>
        <v>153.80000000000001</v>
      </c>
      <c r="K28" s="62">
        <f t="shared" si="2"/>
        <v>935</v>
      </c>
      <c r="L28" s="62">
        <f t="shared" si="2"/>
        <v>2.74</v>
      </c>
    </row>
    <row r="29" spans="1:12" ht="16.5" customHeight="1" x14ac:dyDescent="0.3">
      <c r="A29" s="387" t="s">
        <v>154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</row>
    <row r="30" spans="1:12" s="66" customFormat="1" x14ac:dyDescent="0.2">
      <c r="A30" s="367" t="s">
        <v>51</v>
      </c>
      <c r="B30" s="368"/>
      <c r="C30" s="368"/>
      <c r="D30" s="368"/>
      <c r="E30" s="368"/>
      <c r="F30" s="368"/>
      <c r="G30" s="368"/>
      <c r="H30" s="368"/>
      <c r="I30" s="368"/>
      <c r="J30" s="368"/>
      <c r="K30" s="368"/>
      <c r="L30" s="369"/>
    </row>
    <row r="31" spans="1:12" s="66" customFormat="1" x14ac:dyDescent="0.2">
      <c r="A31" s="67" t="s">
        <v>182</v>
      </c>
      <c r="B31" s="52">
        <v>67.8</v>
      </c>
      <c r="C31" s="52">
        <v>60</v>
      </c>
      <c r="D31" s="150">
        <v>75</v>
      </c>
      <c r="E31" s="52">
        <f>D31/100*35+D31</f>
        <v>101.25</v>
      </c>
      <c r="F31" s="51">
        <f>(B31*E31)/1000</f>
        <v>6.8647499999999999</v>
      </c>
      <c r="G31" s="51"/>
      <c r="H31" s="69"/>
      <c r="I31" s="69"/>
      <c r="J31" s="69"/>
      <c r="K31" s="69"/>
      <c r="L31" s="69"/>
    </row>
    <row r="32" spans="1:12" s="66" customFormat="1" x14ac:dyDescent="0.2">
      <c r="A32" s="67" t="s">
        <v>183</v>
      </c>
      <c r="B32" s="52">
        <v>67.8</v>
      </c>
      <c r="C32" s="52">
        <v>60</v>
      </c>
      <c r="D32" s="70">
        <v>60</v>
      </c>
      <c r="E32" s="52">
        <f>D32/100*35+D32</f>
        <v>81</v>
      </c>
      <c r="F32" s="51">
        <f>(B32*E32)/1000</f>
        <v>5.4918000000000005</v>
      </c>
      <c r="G32" s="62"/>
      <c r="H32" s="71"/>
      <c r="I32" s="71"/>
      <c r="J32" s="71"/>
      <c r="K32" s="71"/>
      <c r="L32" s="71"/>
    </row>
    <row r="33" spans="1:12" x14ac:dyDescent="0.2">
      <c r="A33" s="161" t="s">
        <v>143</v>
      </c>
      <c r="B33" s="381" t="s">
        <v>186</v>
      </c>
      <c r="C33" s="382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67" t="s">
        <v>70</v>
      </c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9"/>
    </row>
    <row r="35" spans="1:12" ht="15" x14ac:dyDescent="0.2">
      <c r="A35" s="164" t="s">
        <v>159</v>
      </c>
      <c r="B35" s="165">
        <v>50</v>
      </c>
      <c r="C35" s="165">
        <v>36</v>
      </c>
      <c r="D35" s="52">
        <v>45</v>
      </c>
      <c r="E35" s="52">
        <f t="shared" ref="E35:E40" si="3">D35/100*35+D35</f>
        <v>60.75</v>
      </c>
      <c r="F35" s="51">
        <f>(B35*E35)/1000</f>
        <v>3.0375000000000001</v>
      </c>
      <c r="G35" s="51"/>
      <c r="H35" s="41"/>
      <c r="I35" s="41"/>
      <c r="J35" s="41"/>
      <c r="K35" s="41"/>
      <c r="L35" s="41"/>
    </row>
    <row r="36" spans="1:12" ht="15" x14ac:dyDescent="0.2">
      <c r="A36" s="164" t="s">
        <v>162</v>
      </c>
      <c r="B36" s="165">
        <v>15</v>
      </c>
      <c r="C36" s="165">
        <v>12</v>
      </c>
      <c r="D36" s="52">
        <v>30</v>
      </c>
      <c r="E36" s="52">
        <f t="shared" si="3"/>
        <v>40.5</v>
      </c>
      <c r="F36" s="51">
        <f t="shared" ref="F36:F41" si="4">(B36*E36)/1000</f>
        <v>0.60750000000000004</v>
      </c>
      <c r="G36" s="51"/>
      <c r="H36" s="41"/>
      <c r="I36" s="41"/>
      <c r="J36" s="41"/>
      <c r="K36" s="41"/>
      <c r="L36" s="41"/>
    </row>
    <row r="37" spans="1:12" ht="16.5" x14ac:dyDescent="0.2">
      <c r="A37" s="77" t="s">
        <v>161</v>
      </c>
      <c r="B37" s="165">
        <v>19</v>
      </c>
      <c r="C37" s="165">
        <v>15.96</v>
      </c>
      <c r="D37" s="52">
        <v>24</v>
      </c>
      <c r="E37" s="52">
        <f t="shared" si="3"/>
        <v>32.4</v>
      </c>
      <c r="F37" s="51">
        <f t="shared" si="4"/>
        <v>0.61560000000000004</v>
      </c>
      <c r="G37" s="51"/>
      <c r="H37" s="41"/>
      <c r="I37" s="41"/>
      <c r="J37" s="41"/>
      <c r="K37" s="41"/>
      <c r="L37" s="41"/>
    </row>
    <row r="38" spans="1:12" ht="16.5" x14ac:dyDescent="0.2">
      <c r="A38" s="77" t="s">
        <v>201</v>
      </c>
      <c r="B38" s="126">
        <v>3</v>
      </c>
      <c r="C38" s="126">
        <v>3</v>
      </c>
      <c r="D38" s="52">
        <v>157</v>
      </c>
      <c r="E38" s="52">
        <f t="shared" si="3"/>
        <v>211.95</v>
      </c>
      <c r="F38" s="51">
        <f t="shared" si="4"/>
        <v>0.63584999999999992</v>
      </c>
      <c r="G38" s="51"/>
      <c r="H38" s="41"/>
      <c r="I38" s="41"/>
      <c r="J38" s="41"/>
      <c r="K38" s="41"/>
      <c r="L38" s="41"/>
    </row>
    <row r="39" spans="1:12" ht="16.5" x14ac:dyDescent="0.2">
      <c r="A39" s="77" t="s">
        <v>160</v>
      </c>
      <c r="B39" s="165">
        <v>35</v>
      </c>
      <c r="C39" s="165">
        <v>35</v>
      </c>
      <c r="D39" s="52">
        <v>32</v>
      </c>
      <c r="E39" s="52">
        <f t="shared" si="3"/>
        <v>43.2</v>
      </c>
      <c r="F39" s="51">
        <f t="shared" si="4"/>
        <v>1.512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3"/>
        <v>22.95</v>
      </c>
      <c r="F40" s="51">
        <f t="shared" si="4"/>
        <v>5.7374999999999995E-3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173</v>
      </c>
      <c r="B41" s="126">
        <v>150</v>
      </c>
      <c r="C41" s="126">
        <v>150</v>
      </c>
      <c r="D41" s="52"/>
      <c r="E41" s="52"/>
      <c r="F41" s="51">
        <f t="shared" si="4"/>
        <v>0</v>
      </c>
      <c r="G41" s="51"/>
      <c r="H41" s="41"/>
      <c r="I41" s="41"/>
      <c r="J41" s="41"/>
      <c r="K41" s="41"/>
      <c r="L41" s="41"/>
    </row>
    <row r="42" spans="1:12" x14ac:dyDescent="0.2">
      <c r="A42" s="203" t="s">
        <v>143</v>
      </c>
      <c r="B42" s="400" t="s">
        <v>185</v>
      </c>
      <c r="C42" s="400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ht="13.5" customHeight="1" x14ac:dyDescent="0.2">
      <c r="A43" s="367" t="s">
        <v>217</v>
      </c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9"/>
    </row>
    <row r="44" spans="1:12" ht="15.75" customHeight="1" x14ac:dyDescent="0.2">
      <c r="A44" s="146" t="s">
        <v>139</v>
      </c>
      <c r="B44" s="184">
        <v>68</v>
      </c>
      <c r="C44" s="184">
        <v>67.319999999999993</v>
      </c>
      <c r="D44" s="49">
        <v>64</v>
      </c>
      <c r="E44" s="49">
        <f t="shared" ref="E44:E49" si="5">D44/100*30+D44</f>
        <v>83.2</v>
      </c>
      <c r="F44" s="50">
        <f t="shared" ref="F44:F49" si="6">(B44*E44)/1000</f>
        <v>5.6576000000000004</v>
      </c>
      <c r="G44" s="51"/>
      <c r="H44" s="52"/>
      <c r="I44" s="52"/>
      <c r="J44" s="52"/>
      <c r="K44" s="52"/>
      <c r="L44" s="52"/>
    </row>
    <row r="45" spans="1:12" ht="15.75" customHeight="1" x14ac:dyDescent="0.2">
      <c r="A45" s="146" t="s">
        <v>174</v>
      </c>
      <c r="B45" s="184">
        <v>98.74</v>
      </c>
      <c r="C45" s="184">
        <v>68.625</v>
      </c>
      <c r="D45" s="49">
        <v>184</v>
      </c>
      <c r="E45" s="49">
        <f t="shared" si="5"/>
        <v>239.2</v>
      </c>
      <c r="F45" s="50">
        <f t="shared" si="6"/>
        <v>23.618607999999998</v>
      </c>
      <c r="G45" s="51"/>
      <c r="H45" s="52"/>
      <c r="I45" s="52"/>
      <c r="J45" s="52"/>
      <c r="K45" s="52"/>
      <c r="L45" s="52"/>
    </row>
    <row r="46" spans="1:12" ht="15.75" customHeight="1" x14ac:dyDescent="0.2">
      <c r="A46" s="146" t="s">
        <v>161</v>
      </c>
      <c r="B46" s="184">
        <v>12.5</v>
      </c>
      <c r="C46" s="184">
        <v>10.5</v>
      </c>
      <c r="D46" s="49">
        <v>24</v>
      </c>
      <c r="E46" s="49">
        <f t="shared" si="5"/>
        <v>31.2</v>
      </c>
      <c r="F46" s="50">
        <f t="shared" si="6"/>
        <v>0.39</v>
      </c>
      <c r="G46" s="51"/>
      <c r="H46" s="52"/>
      <c r="I46" s="52"/>
      <c r="J46" s="52"/>
      <c r="K46" s="52"/>
      <c r="L46" s="52"/>
    </row>
    <row r="47" spans="1:12" ht="15.75" customHeight="1" x14ac:dyDescent="0.2">
      <c r="A47" s="146" t="s">
        <v>162</v>
      </c>
      <c r="B47" s="184">
        <v>31.2</v>
      </c>
      <c r="C47" s="184">
        <v>24.96</v>
      </c>
      <c r="D47" s="49">
        <v>30</v>
      </c>
      <c r="E47" s="49">
        <f t="shared" si="5"/>
        <v>39</v>
      </c>
      <c r="F47" s="50">
        <f t="shared" si="6"/>
        <v>1.2167999999999999</v>
      </c>
      <c r="G47" s="51"/>
      <c r="H47" s="52"/>
      <c r="I47" s="52"/>
      <c r="J47" s="52"/>
      <c r="K47" s="52"/>
      <c r="L47" s="52"/>
    </row>
    <row r="48" spans="1:12" ht="15" customHeight="1" x14ac:dyDescent="0.2">
      <c r="A48" s="146" t="s">
        <v>157</v>
      </c>
      <c r="B48" s="52">
        <v>7</v>
      </c>
      <c r="C48" s="52">
        <v>7</v>
      </c>
      <c r="D48" s="49">
        <v>157</v>
      </c>
      <c r="E48" s="49">
        <f t="shared" si="5"/>
        <v>204.1</v>
      </c>
      <c r="F48" s="50">
        <f t="shared" si="6"/>
        <v>1.4287000000000001</v>
      </c>
      <c r="G48" s="51"/>
      <c r="H48" s="52"/>
      <c r="I48" s="52"/>
      <c r="J48" s="52"/>
      <c r="K48" s="52"/>
      <c r="L48" s="52"/>
    </row>
    <row r="49" spans="1:12" ht="15" customHeight="1" x14ac:dyDescent="0.2">
      <c r="A49" s="146" t="s">
        <v>168</v>
      </c>
      <c r="B49" s="52">
        <v>14.6</v>
      </c>
      <c r="C49" s="52">
        <v>12.7</v>
      </c>
      <c r="D49" s="49">
        <v>17</v>
      </c>
      <c r="E49" s="49">
        <f t="shared" si="5"/>
        <v>22.1</v>
      </c>
      <c r="F49" s="50">
        <f t="shared" si="6"/>
        <v>0.32266</v>
      </c>
      <c r="G49" s="51"/>
      <c r="H49" s="52"/>
      <c r="I49" s="52"/>
      <c r="J49" s="52"/>
      <c r="K49" s="52"/>
      <c r="L49" s="52"/>
    </row>
    <row r="50" spans="1:12" ht="13.5" customHeight="1" x14ac:dyDescent="0.2">
      <c r="A50" s="147" t="s">
        <v>143</v>
      </c>
      <c r="B50" s="57"/>
      <c r="C50" s="383" t="s">
        <v>238</v>
      </c>
      <c r="D50" s="368"/>
      <c r="E50" s="368"/>
      <c r="F50" s="369"/>
      <c r="G50" s="54">
        <v>35</v>
      </c>
      <c r="H50" s="52">
        <v>5.34</v>
      </c>
      <c r="I50" s="52">
        <v>11.23</v>
      </c>
      <c r="J50" s="52">
        <v>35.1</v>
      </c>
      <c r="K50" s="52">
        <v>263</v>
      </c>
      <c r="L50" s="52">
        <v>1.23</v>
      </c>
    </row>
    <row r="51" spans="1:12" x14ac:dyDescent="0.2">
      <c r="A51" s="367" t="s">
        <v>23</v>
      </c>
      <c r="B51" s="368"/>
      <c r="C51" s="368"/>
      <c r="D51" s="368"/>
      <c r="E51" s="368"/>
      <c r="F51" s="368"/>
      <c r="G51" s="368"/>
      <c r="H51" s="368"/>
      <c r="I51" s="368"/>
      <c r="J51" s="368"/>
      <c r="K51" s="368"/>
      <c r="L51" s="369"/>
    </row>
    <row r="52" spans="1:12" x14ac:dyDescent="0.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 x14ac:dyDescent="0.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 x14ac:dyDescent="0.2">
      <c r="A54" s="203" t="s">
        <v>143</v>
      </c>
      <c r="B54" s="364">
        <v>200</v>
      </c>
      <c r="C54" s="365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 x14ac:dyDescent="0.2">
      <c r="A55" s="53" t="s">
        <v>163</v>
      </c>
      <c r="B55" s="80">
        <v>80</v>
      </c>
      <c r="C55" s="80">
        <v>80</v>
      </c>
      <c r="D55" s="370"/>
      <c r="E55" s="371"/>
      <c r="F55" s="371"/>
      <c r="G55" s="372"/>
      <c r="H55" s="41"/>
      <c r="I55" s="41"/>
      <c r="J55" s="41"/>
      <c r="K55" s="41"/>
      <c r="L55" s="81"/>
    </row>
    <row r="56" spans="1:12" x14ac:dyDescent="0.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 x14ac:dyDescent="0.2">
      <c r="A57" s="53" t="s">
        <v>164</v>
      </c>
      <c r="B57" s="80">
        <v>30</v>
      </c>
      <c r="C57" s="80">
        <v>30</v>
      </c>
      <c r="D57" s="370"/>
      <c r="E57" s="371"/>
      <c r="F57" s="371"/>
      <c r="G57" s="372"/>
      <c r="H57" s="41"/>
      <c r="I57" s="41"/>
      <c r="J57" s="41"/>
      <c r="K57" s="41"/>
      <c r="L57" s="81"/>
    </row>
    <row r="58" spans="1:12" x14ac:dyDescent="0.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 x14ac:dyDescent="0.2">
      <c r="A59" s="370" t="s">
        <v>133</v>
      </c>
      <c r="B59" s="371"/>
      <c r="C59" s="371"/>
      <c r="D59" s="372"/>
      <c r="E59" s="150"/>
      <c r="F59" s="51"/>
      <c r="G59" s="82">
        <f>G33+G42+G50+G54+F56+F58</f>
        <v>68</v>
      </c>
      <c r="H59" s="41"/>
      <c r="I59" s="41"/>
      <c r="J59" s="41"/>
      <c r="K59" s="41"/>
      <c r="L59" s="41"/>
    </row>
    <row r="60" spans="1:12" x14ac:dyDescent="0.2">
      <c r="A60" s="42"/>
      <c r="B60" s="42"/>
      <c r="C60" s="83"/>
      <c r="E60" s="43"/>
      <c r="F60" s="42"/>
      <c r="G60" s="42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</sheetData>
  <mergeCells count="32">
    <mergeCell ref="D57:G57"/>
    <mergeCell ref="A59:D59"/>
    <mergeCell ref="D55:G55"/>
    <mergeCell ref="B54:C54"/>
    <mergeCell ref="J1:L1"/>
    <mergeCell ref="A17:L17"/>
    <mergeCell ref="B2:B3"/>
    <mergeCell ref="D2:D3"/>
    <mergeCell ref="C2:C3"/>
    <mergeCell ref="E2:E3"/>
    <mergeCell ref="A26:L26"/>
    <mergeCell ref="C14:F14"/>
    <mergeCell ref="A4:L4"/>
    <mergeCell ref="F2:F3"/>
    <mergeCell ref="A15:L15"/>
    <mergeCell ref="A30:L30"/>
    <mergeCell ref="A34:L34"/>
    <mergeCell ref="H2:L2"/>
    <mergeCell ref="A43:L43"/>
    <mergeCell ref="A51:L51"/>
    <mergeCell ref="A1:I1"/>
    <mergeCell ref="C50:F50"/>
    <mergeCell ref="B42:C42"/>
    <mergeCell ref="A19:L19"/>
    <mergeCell ref="G2:G3"/>
    <mergeCell ref="A21:L21"/>
    <mergeCell ref="A29:L29"/>
    <mergeCell ref="B33:C33"/>
    <mergeCell ref="C25:F25"/>
    <mergeCell ref="A5:L5"/>
    <mergeCell ref="A2:A3"/>
    <mergeCell ref="A28:D28"/>
  </mergeCells>
  <pageMargins left="0" right="0" top="0" bottom="0" header="0.31496062992125984" footer="0.31496062992125984"/>
  <pageSetup paperSize="9" fitToWidth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5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3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57" t="s">
        <v>114</v>
      </c>
      <c r="B1" s="357"/>
      <c r="C1" s="357"/>
      <c r="D1" s="357"/>
      <c r="E1" s="357"/>
      <c r="F1" s="357"/>
      <c r="G1" s="357"/>
      <c r="H1" s="357"/>
      <c r="I1" s="357"/>
    </row>
    <row r="2" spans="1:10" ht="25.5" customHeight="1" x14ac:dyDescent="0.3">
      <c r="A2" s="132"/>
      <c r="B2" s="89"/>
      <c r="C2" s="390" t="s">
        <v>0</v>
      </c>
      <c r="D2" s="390"/>
      <c r="E2" s="390"/>
      <c r="F2" s="390"/>
      <c r="G2" s="390"/>
      <c r="H2" s="88"/>
      <c r="I2" s="6"/>
    </row>
    <row r="3" spans="1:10" x14ac:dyDescent="0.3">
      <c r="A3" s="360" t="s">
        <v>1</v>
      </c>
      <c r="B3" s="394" t="s">
        <v>2</v>
      </c>
      <c r="C3" s="363" t="s">
        <v>3</v>
      </c>
      <c r="D3" s="392" t="s">
        <v>4</v>
      </c>
      <c r="E3" s="392" t="s">
        <v>5</v>
      </c>
      <c r="F3" s="391" t="s">
        <v>6</v>
      </c>
      <c r="G3" s="392" t="s">
        <v>7</v>
      </c>
      <c r="H3" s="359" t="s">
        <v>8</v>
      </c>
      <c r="I3" s="359" t="s">
        <v>9</v>
      </c>
    </row>
    <row r="4" spans="1:10" x14ac:dyDescent="0.3">
      <c r="A4" s="360"/>
      <c r="B4" s="394"/>
      <c r="C4" s="363"/>
      <c r="D4" s="392"/>
      <c r="E4" s="392"/>
      <c r="F4" s="391"/>
      <c r="G4" s="392"/>
      <c r="H4" s="359"/>
      <c r="I4" s="359"/>
    </row>
    <row r="5" spans="1:10" x14ac:dyDescent="0.3">
      <c r="A5" s="360"/>
      <c r="B5" s="90" t="s">
        <v>10</v>
      </c>
      <c r="C5" s="363"/>
      <c r="D5" s="91" t="s">
        <v>10</v>
      </c>
      <c r="E5" s="91" t="s">
        <v>10</v>
      </c>
      <c r="F5" s="92" t="s">
        <v>10</v>
      </c>
      <c r="G5" s="91" t="s">
        <v>11</v>
      </c>
      <c r="H5" s="359"/>
      <c r="I5" s="359"/>
    </row>
    <row r="6" spans="1:10" s="12" customFormat="1" ht="27.75" customHeight="1" x14ac:dyDescent="0.3">
      <c r="A6" s="135" t="s">
        <v>116</v>
      </c>
      <c r="B6" s="242" t="s">
        <v>119</v>
      </c>
      <c r="C6" s="101">
        <v>19.96</v>
      </c>
      <c r="D6" s="101">
        <v>7.9</v>
      </c>
      <c r="E6" s="101">
        <v>7.2</v>
      </c>
      <c r="F6" s="101">
        <v>28.6</v>
      </c>
      <c r="G6" s="101">
        <v>210.6</v>
      </c>
      <c r="H6" s="96" t="s">
        <v>12</v>
      </c>
      <c r="I6" s="18" t="s">
        <v>117</v>
      </c>
      <c r="J6" s="133" t="s">
        <v>35</v>
      </c>
    </row>
    <row r="7" spans="1:10" ht="22.5" customHeight="1" x14ac:dyDescent="0.3">
      <c r="A7" s="13" t="s">
        <v>262</v>
      </c>
      <c r="B7" s="14">
        <v>55</v>
      </c>
      <c r="C7" s="15">
        <v>12.17</v>
      </c>
      <c r="D7" s="14">
        <v>4</v>
      </c>
      <c r="E7" s="14">
        <v>18</v>
      </c>
      <c r="F7" s="14">
        <v>65</v>
      </c>
      <c r="G7" s="14">
        <v>122</v>
      </c>
      <c r="H7" s="17" t="s">
        <v>266</v>
      </c>
      <c r="I7" s="18"/>
      <c r="J7" s="3"/>
    </row>
    <row r="8" spans="1:10" ht="23.25" customHeight="1" x14ac:dyDescent="0.3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96" t="s">
        <v>17</v>
      </c>
      <c r="I8" s="18">
        <v>125</v>
      </c>
      <c r="J8" s="85" t="s">
        <v>35</v>
      </c>
    </row>
    <row r="9" spans="1:10" ht="27.75" customHeight="1" x14ac:dyDescent="0.3">
      <c r="A9" s="134" t="s">
        <v>79</v>
      </c>
      <c r="B9" s="242">
        <v>200</v>
      </c>
      <c r="C9" s="101">
        <v>19.079999999999998</v>
      </c>
      <c r="D9" s="101">
        <v>3.8</v>
      </c>
      <c r="E9" s="101">
        <v>3.5</v>
      </c>
      <c r="F9" s="101">
        <v>11.2</v>
      </c>
      <c r="G9" s="101">
        <v>91.2</v>
      </c>
      <c r="H9" s="96" t="s">
        <v>12</v>
      </c>
      <c r="I9" s="18" t="s">
        <v>80</v>
      </c>
      <c r="J9" s="85" t="s">
        <v>35</v>
      </c>
    </row>
    <row r="10" spans="1:10" s="2" customFormat="1" ht="24.75" customHeight="1" x14ac:dyDescent="0.25">
      <c r="A10" s="134" t="s">
        <v>32</v>
      </c>
      <c r="B10" s="18">
        <v>20</v>
      </c>
      <c r="C10" s="15">
        <v>11.77</v>
      </c>
      <c r="D10" s="15">
        <v>5.12</v>
      </c>
      <c r="E10" s="15">
        <v>5.22</v>
      </c>
      <c r="F10" s="15">
        <v>0</v>
      </c>
      <c r="G10" s="15">
        <v>68.599999999999994</v>
      </c>
      <c r="H10" s="18" t="s">
        <v>12</v>
      </c>
      <c r="I10" s="18" t="s">
        <v>13</v>
      </c>
      <c r="J10" s="2" t="s">
        <v>34</v>
      </c>
    </row>
    <row r="11" spans="1:10" ht="23.25" customHeight="1" x14ac:dyDescent="0.3">
      <c r="A11" s="157" t="s">
        <v>14</v>
      </c>
      <c r="B11" s="20">
        <v>10</v>
      </c>
      <c r="C11" s="15">
        <v>5.34</v>
      </c>
      <c r="D11" s="15">
        <v>0.1</v>
      </c>
      <c r="E11" s="15">
        <v>7.3</v>
      </c>
      <c r="F11" s="15">
        <v>0.1</v>
      </c>
      <c r="G11" s="15">
        <v>66.099999999999994</v>
      </c>
      <c r="H11" s="96" t="s">
        <v>12</v>
      </c>
      <c r="I11" s="18" t="s">
        <v>15</v>
      </c>
      <c r="J11" s="85" t="s">
        <v>34</v>
      </c>
    </row>
    <row r="12" spans="1:10" ht="18" customHeight="1" x14ac:dyDescent="0.3">
      <c r="A12" s="137" t="s">
        <v>18</v>
      </c>
      <c r="B12" s="98"/>
      <c r="C12" s="98">
        <f>SUM(C6:C11)</f>
        <v>73.02000000000001</v>
      </c>
      <c r="D12" s="98">
        <f>SUM(D6:D11)</f>
        <v>23.720000000000002</v>
      </c>
      <c r="E12" s="98">
        <f>SUM(E6:E11)</f>
        <v>42.019999999999996</v>
      </c>
      <c r="F12" s="98">
        <f>SUM(F6:F11)</f>
        <v>124.89999999999999</v>
      </c>
      <c r="G12" s="98">
        <f>SUM(G6:G11)</f>
        <v>664.10000000000014</v>
      </c>
      <c r="H12" s="91"/>
      <c r="I12" s="99"/>
      <c r="J12" s="85" t="s">
        <v>35</v>
      </c>
    </row>
    <row r="13" spans="1:10" ht="21" customHeight="1" x14ac:dyDescent="0.3">
      <c r="A13" s="393" t="s">
        <v>19</v>
      </c>
      <c r="B13" s="393"/>
      <c r="C13" s="393"/>
      <c r="D13" s="393"/>
      <c r="E13" s="393"/>
      <c r="F13" s="393"/>
      <c r="G13" s="393"/>
      <c r="H13" s="393"/>
      <c r="I13" s="393"/>
    </row>
    <row r="14" spans="1:10" s="8" customFormat="1" ht="31.5" customHeight="1" x14ac:dyDescent="0.25">
      <c r="A14" s="100" t="s">
        <v>36</v>
      </c>
      <c r="B14" s="18">
        <v>60</v>
      </c>
      <c r="C14" s="15">
        <v>5</v>
      </c>
      <c r="D14" s="15">
        <v>1</v>
      </c>
      <c r="E14" s="15">
        <v>6.1</v>
      </c>
      <c r="F14" s="15">
        <v>5.8</v>
      </c>
      <c r="G14" s="15">
        <v>81.5</v>
      </c>
      <c r="H14" s="18" t="s">
        <v>12</v>
      </c>
      <c r="I14" s="18" t="s">
        <v>37</v>
      </c>
      <c r="J14" s="2" t="s">
        <v>35</v>
      </c>
    </row>
    <row r="15" spans="1:10" ht="36" customHeight="1" x14ac:dyDescent="0.3">
      <c r="A15" s="100" t="s">
        <v>120</v>
      </c>
      <c r="B15" s="18">
        <v>250</v>
      </c>
      <c r="C15" s="15">
        <v>15</v>
      </c>
      <c r="D15" s="15">
        <v>2.86</v>
      </c>
      <c r="E15" s="15">
        <v>2.96</v>
      </c>
      <c r="F15" s="15">
        <v>13.84</v>
      </c>
      <c r="G15" s="15">
        <v>254</v>
      </c>
      <c r="H15" s="17" t="s">
        <v>75</v>
      </c>
      <c r="I15" s="18" t="s">
        <v>273</v>
      </c>
      <c r="J15" s="85" t="s">
        <v>35</v>
      </c>
    </row>
    <row r="16" spans="1:10" ht="34.5" customHeight="1" x14ac:dyDescent="0.3">
      <c r="A16" s="95" t="s">
        <v>74</v>
      </c>
      <c r="B16" s="18">
        <v>110</v>
      </c>
      <c r="C16" s="18">
        <v>35</v>
      </c>
      <c r="D16" s="14">
        <v>4.9000000000000004</v>
      </c>
      <c r="E16" s="14">
        <v>4.78</v>
      </c>
      <c r="F16" s="14">
        <v>4.0199999999999996</v>
      </c>
      <c r="G16" s="14">
        <v>115</v>
      </c>
      <c r="H16" s="17" t="s">
        <v>75</v>
      </c>
      <c r="I16" s="18">
        <v>491</v>
      </c>
      <c r="J16" s="85" t="s">
        <v>40</v>
      </c>
    </row>
    <row r="17" spans="1:13" ht="22.5" customHeight="1" x14ac:dyDescent="0.3">
      <c r="A17" s="95" t="s">
        <v>121</v>
      </c>
      <c r="B17" s="18">
        <v>150</v>
      </c>
      <c r="C17" s="15">
        <v>10</v>
      </c>
      <c r="D17" s="15">
        <v>8.1999999999999993</v>
      </c>
      <c r="E17" s="15">
        <v>6.9</v>
      </c>
      <c r="F17" s="15">
        <v>35.9</v>
      </c>
      <c r="G17" s="15">
        <v>238.9</v>
      </c>
      <c r="H17" s="18" t="s">
        <v>12</v>
      </c>
      <c r="I17" s="18" t="s">
        <v>122</v>
      </c>
      <c r="J17" s="85" t="s">
        <v>35</v>
      </c>
    </row>
    <row r="18" spans="1:13" ht="33" x14ac:dyDescent="0.3">
      <c r="A18" s="100" t="s">
        <v>63</v>
      </c>
      <c r="B18" s="18">
        <v>200</v>
      </c>
      <c r="C18" s="15">
        <v>5</v>
      </c>
      <c r="D18" s="15">
        <v>0.3</v>
      </c>
      <c r="E18" s="15">
        <v>0</v>
      </c>
      <c r="F18" s="15">
        <v>7.48</v>
      </c>
      <c r="G18" s="15">
        <v>28.55</v>
      </c>
      <c r="H18" s="18" t="s">
        <v>12</v>
      </c>
      <c r="I18" s="18" t="s">
        <v>64</v>
      </c>
      <c r="J18" s="176"/>
      <c r="K18" s="22"/>
      <c r="L18" s="23"/>
      <c r="M18" s="24"/>
    </row>
    <row r="19" spans="1:13" ht="31.5" customHeight="1" x14ac:dyDescent="0.3">
      <c r="A19" s="100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3" ht="29.25" customHeight="1" x14ac:dyDescent="0.3">
      <c r="A20" s="100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3" ht="19.5" customHeight="1" x14ac:dyDescent="0.3">
      <c r="A21" s="137" t="s">
        <v>27</v>
      </c>
      <c r="B21" s="90"/>
      <c r="C21" s="98">
        <f>SUM(C14:C20)</f>
        <v>73</v>
      </c>
      <c r="D21" s="98">
        <f>SUM(D14:D20)</f>
        <v>26.16</v>
      </c>
      <c r="E21" s="98">
        <f>SUM(E14:E20)</f>
        <v>21.840000000000003</v>
      </c>
      <c r="F21" s="98">
        <f>SUM(F14:F20)</f>
        <v>115.44</v>
      </c>
      <c r="G21" s="98">
        <f>SUM(G14:G20)</f>
        <v>968.15</v>
      </c>
      <c r="H21" s="91"/>
      <c r="I21" s="99"/>
    </row>
    <row r="22" spans="1:13" x14ac:dyDescent="0.3">
      <c r="A22" s="140" t="s">
        <v>42</v>
      </c>
      <c r="B22" s="114"/>
      <c r="C22" s="114"/>
      <c r="D22" s="115">
        <f>D12+D21</f>
        <v>49.88</v>
      </c>
      <c r="E22" s="115">
        <f>E12+E21</f>
        <v>63.86</v>
      </c>
      <c r="F22" s="115">
        <f>F12+F21</f>
        <v>240.33999999999997</v>
      </c>
      <c r="G22" s="115">
        <f>G12+G21</f>
        <v>1632.25</v>
      </c>
      <c r="H22" s="114"/>
      <c r="I22" s="116"/>
      <c r="J22" s="114"/>
    </row>
    <row r="23" spans="1:13" x14ac:dyDescent="0.3">
      <c r="A23" s="132"/>
      <c r="B23" s="87"/>
      <c r="C23" s="88"/>
      <c r="D23" s="88"/>
      <c r="E23" s="88"/>
      <c r="F23" s="88"/>
      <c r="G23" s="88"/>
      <c r="H23" s="88"/>
      <c r="I23" s="6"/>
    </row>
    <row r="24" spans="1:13" x14ac:dyDescent="0.3">
      <c r="A24" s="397" t="s">
        <v>115</v>
      </c>
      <c r="B24" s="397"/>
      <c r="C24" s="397"/>
      <c r="D24" s="397"/>
      <c r="E24" s="397"/>
      <c r="F24" s="397"/>
      <c r="G24" s="397"/>
      <c r="H24" s="397"/>
      <c r="I24" s="397"/>
    </row>
    <row r="25" spans="1:13" ht="13.5" customHeight="1" x14ac:dyDescent="0.3">
      <c r="A25" s="132"/>
      <c r="B25" s="89"/>
      <c r="C25" s="390" t="s">
        <v>0</v>
      </c>
      <c r="D25" s="390"/>
      <c r="E25" s="390"/>
      <c r="F25" s="390"/>
      <c r="G25" s="390"/>
      <c r="H25" s="88"/>
      <c r="I25" s="6"/>
    </row>
    <row r="26" spans="1:13" ht="10.5" customHeight="1" x14ac:dyDescent="0.3">
      <c r="A26" s="360" t="s">
        <v>1</v>
      </c>
      <c r="B26" s="394" t="s">
        <v>2</v>
      </c>
      <c r="C26" s="363" t="s">
        <v>3</v>
      </c>
      <c r="D26" s="392" t="s">
        <v>4</v>
      </c>
      <c r="E26" s="392" t="s">
        <v>5</v>
      </c>
      <c r="F26" s="391" t="s">
        <v>6</v>
      </c>
      <c r="G26" s="392" t="s">
        <v>7</v>
      </c>
      <c r="H26" s="359" t="s">
        <v>8</v>
      </c>
      <c r="I26" s="359" t="s">
        <v>9</v>
      </c>
    </row>
    <row r="27" spans="1:13" x14ac:dyDescent="0.3">
      <c r="A27" s="360"/>
      <c r="B27" s="394"/>
      <c r="C27" s="363"/>
      <c r="D27" s="392"/>
      <c r="E27" s="392"/>
      <c r="F27" s="391"/>
      <c r="G27" s="392"/>
      <c r="H27" s="359"/>
      <c r="I27" s="359"/>
    </row>
    <row r="28" spans="1:13" x14ac:dyDescent="0.3">
      <c r="A28" s="360"/>
      <c r="B28" s="90" t="s">
        <v>10</v>
      </c>
      <c r="C28" s="363"/>
      <c r="D28" s="91" t="s">
        <v>10</v>
      </c>
      <c r="E28" s="91" t="s">
        <v>10</v>
      </c>
      <c r="F28" s="92" t="s">
        <v>10</v>
      </c>
      <c r="G28" s="91" t="s">
        <v>11</v>
      </c>
      <c r="H28" s="359"/>
      <c r="I28" s="359"/>
    </row>
    <row r="29" spans="1:13" x14ac:dyDescent="0.3">
      <c r="A29" s="135" t="str">
        <f>A6</f>
        <v>Макароны отварные с сыром</v>
      </c>
      <c r="B29" s="242" t="s">
        <v>118</v>
      </c>
      <c r="C29" s="101">
        <f>C6</f>
        <v>19.96</v>
      </c>
      <c r="D29" s="101">
        <v>8.1</v>
      </c>
      <c r="E29" s="101">
        <v>7.9</v>
      </c>
      <c r="F29" s="101">
        <v>31</v>
      </c>
      <c r="G29" s="101">
        <v>250.7</v>
      </c>
      <c r="H29" s="96" t="s">
        <v>12</v>
      </c>
      <c r="I29" s="18" t="s">
        <v>117</v>
      </c>
      <c r="J29" s="133" t="s">
        <v>33</v>
      </c>
    </row>
    <row r="30" spans="1:13" ht="22.5" customHeight="1" x14ac:dyDescent="0.3">
      <c r="A30" s="13" t="s">
        <v>262</v>
      </c>
      <c r="B30" s="14">
        <v>55</v>
      </c>
      <c r="C30" s="15">
        <v>12.17</v>
      </c>
      <c r="D30" s="14">
        <v>4</v>
      </c>
      <c r="E30" s="14">
        <v>18</v>
      </c>
      <c r="F30" s="14">
        <v>65</v>
      </c>
      <c r="G30" s="14">
        <v>122</v>
      </c>
      <c r="H30" s="17" t="s">
        <v>266</v>
      </c>
      <c r="I30" s="18"/>
      <c r="J30" s="3"/>
    </row>
    <row r="31" spans="1:13" ht="23.25" customHeight="1" x14ac:dyDescent="0.3">
      <c r="A31" s="135" t="str">
        <f>A8</f>
        <v>Батон нарезной</v>
      </c>
      <c r="B31" s="18">
        <v>40</v>
      </c>
      <c r="C31" s="101">
        <f>C8</f>
        <v>4.7</v>
      </c>
      <c r="D31" s="15">
        <v>2.8</v>
      </c>
      <c r="E31" s="15">
        <v>0.8</v>
      </c>
      <c r="F31" s="15">
        <v>20</v>
      </c>
      <c r="G31" s="15">
        <v>105.6</v>
      </c>
      <c r="H31" s="96" t="s">
        <v>17</v>
      </c>
      <c r="I31" s="18">
        <v>125</v>
      </c>
      <c r="J31" s="85" t="s">
        <v>35</v>
      </c>
    </row>
    <row r="32" spans="1:13" ht="24" customHeight="1" x14ac:dyDescent="0.3">
      <c r="A32" s="135" t="str">
        <f>A9</f>
        <v>Кофейный напиток с молоком</v>
      </c>
      <c r="B32" s="242">
        <v>200</v>
      </c>
      <c r="C32" s="101">
        <f>C9</f>
        <v>19.079999999999998</v>
      </c>
      <c r="D32" s="101">
        <v>3.8</v>
      </c>
      <c r="E32" s="101">
        <v>3.5</v>
      </c>
      <c r="F32" s="101">
        <v>11.2</v>
      </c>
      <c r="G32" s="101">
        <v>91.2</v>
      </c>
      <c r="H32" s="96" t="s">
        <v>12</v>
      </c>
      <c r="I32" s="18" t="s">
        <v>80</v>
      </c>
      <c r="J32" s="85" t="s">
        <v>35</v>
      </c>
    </row>
    <row r="33" spans="1:13" ht="27.75" customHeight="1" x14ac:dyDescent="0.3">
      <c r="A33" s="135" t="str">
        <f>A10</f>
        <v>Сыр твердых сортов в нарезке</v>
      </c>
      <c r="B33" s="242">
        <v>20</v>
      </c>
      <c r="C33" s="101">
        <f>C10</f>
        <v>11.77</v>
      </c>
      <c r="D33" s="15">
        <v>5.12</v>
      </c>
      <c r="E33" s="15">
        <v>5.22</v>
      </c>
      <c r="F33" s="15">
        <v>0</v>
      </c>
      <c r="G33" s="15">
        <v>68.599999999999994</v>
      </c>
      <c r="H33" s="18" t="s">
        <v>12</v>
      </c>
      <c r="I33" s="18" t="s">
        <v>13</v>
      </c>
    </row>
    <row r="34" spans="1:13" ht="21" customHeight="1" x14ac:dyDescent="0.3">
      <c r="A34" s="135" t="str">
        <f>A11</f>
        <v>Масло сливочное(порциями)</v>
      </c>
      <c r="B34" s="18">
        <v>10</v>
      </c>
      <c r="C34" s="101">
        <f>C11</f>
        <v>5.34</v>
      </c>
      <c r="D34" s="15">
        <v>0.1</v>
      </c>
      <c r="E34" s="15">
        <v>7.3</v>
      </c>
      <c r="F34" s="15">
        <v>0.1</v>
      </c>
      <c r="G34" s="15">
        <v>66.099999999999994</v>
      </c>
      <c r="H34" s="96" t="s">
        <v>12</v>
      </c>
      <c r="I34" s="18" t="s">
        <v>15</v>
      </c>
      <c r="J34" s="85" t="s">
        <v>35</v>
      </c>
    </row>
    <row r="35" spans="1:13" ht="21.75" customHeight="1" x14ac:dyDescent="0.3">
      <c r="A35" s="137" t="s">
        <v>18</v>
      </c>
      <c r="B35" s="98"/>
      <c r="C35" s="98">
        <f>SUM(C29:C34)</f>
        <v>73.02000000000001</v>
      </c>
      <c r="D35" s="98">
        <f>SUM(D29:D34)</f>
        <v>23.92</v>
      </c>
      <c r="E35" s="98">
        <f>SUM(E29:E34)</f>
        <v>42.72</v>
      </c>
      <c r="F35" s="98">
        <f>SUM(F29:F34)</f>
        <v>127.3</v>
      </c>
      <c r="G35" s="98">
        <f>SUM(G29:G34)</f>
        <v>704.2</v>
      </c>
      <c r="H35" s="91"/>
      <c r="I35" s="99"/>
      <c r="J35" s="85" t="s">
        <v>35</v>
      </c>
    </row>
    <row r="36" spans="1:13" ht="18" customHeight="1" x14ac:dyDescent="0.3">
      <c r="A36" s="393" t="s">
        <v>19</v>
      </c>
      <c r="B36" s="393"/>
      <c r="C36" s="393"/>
      <c r="D36" s="393"/>
      <c r="E36" s="393"/>
      <c r="F36" s="393"/>
      <c r="G36" s="393"/>
      <c r="H36" s="393"/>
      <c r="I36" s="393"/>
    </row>
    <row r="37" spans="1:13" ht="30.75" customHeight="1" x14ac:dyDescent="0.3">
      <c r="A37" s="154" t="s">
        <v>36</v>
      </c>
      <c r="B37" s="18">
        <v>100</v>
      </c>
      <c r="C37" s="15">
        <f t="shared" ref="C37:C43" si="0">C14</f>
        <v>5</v>
      </c>
      <c r="D37" s="15">
        <v>1.66</v>
      </c>
      <c r="E37" s="15">
        <v>10.130000000000001</v>
      </c>
      <c r="F37" s="15">
        <v>9.6300000000000008</v>
      </c>
      <c r="G37" s="15">
        <v>135.29</v>
      </c>
      <c r="H37" s="18" t="s">
        <v>12</v>
      </c>
      <c r="I37" s="18" t="s">
        <v>37</v>
      </c>
      <c r="J37" s="2" t="s">
        <v>35</v>
      </c>
    </row>
    <row r="38" spans="1:13" ht="38.25" customHeight="1" x14ac:dyDescent="0.3">
      <c r="A38" s="154" t="s">
        <v>120</v>
      </c>
      <c r="B38" s="18">
        <v>300</v>
      </c>
      <c r="C38" s="15">
        <f t="shared" si="0"/>
        <v>15</v>
      </c>
      <c r="D38" s="15">
        <v>4</v>
      </c>
      <c r="E38" s="15">
        <v>4.1500000000000004</v>
      </c>
      <c r="F38" s="15">
        <v>19.37</v>
      </c>
      <c r="G38" s="15">
        <v>356</v>
      </c>
      <c r="H38" s="17" t="s">
        <v>75</v>
      </c>
      <c r="I38" s="18" t="s">
        <v>273</v>
      </c>
      <c r="J38" s="85" t="s">
        <v>35</v>
      </c>
    </row>
    <row r="39" spans="1:13" ht="39" customHeight="1" x14ac:dyDescent="0.3">
      <c r="A39" s="134" t="s">
        <v>74</v>
      </c>
      <c r="B39" s="18">
        <v>130</v>
      </c>
      <c r="C39" s="15">
        <f t="shared" si="0"/>
        <v>35</v>
      </c>
      <c r="D39" s="14">
        <v>5.79</v>
      </c>
      <c r="E39" s="14">
        <v>5.65</v>
      </c>
      <c r="F39" s="14">
        <v>4.75</v>
      </c>
      <c r="G39" s="14">
        <v>136</v>
      </c>
      <c r="H39" s="17" t="s">
        <v>75</v>
      </c>
      <c r="I39" s="18">
        <v>491</v>
      </c>
      <c r="J39" s="85" t="s">
        <v>40</v>
      </c>
    </row>
    <row r="40" spans="1:13" ht="26.25" customHeight="1" x14ac:dyDescent="0.3">
      <c r="A40" s="134" t="s">
        <v>121</v>
      </c>
      <c r="B40" s="96">
        <v>180</v>
      </c>
      <c r="C40" s="15">
        <f t="shared" si="0"/>
        <v>10</v>
      </c>
      <c r="D40" s="101">
        <v>9.9</v>
      </c>
      <c r="E40" s="101">
        <v>8.3699999999999992</v>
      </c>
      <c r="F40" s="101">
        <v>43.11</v>
      </c>
      <c r="G40" s="101">
        <v>286.64999999999998</v>
      </c>
      <c r="H40" s="96" t="s">
        <v>12</v>
      </c>
      <c r="I40" s="18" t="s">
        <v>122</v>
      </c>
      <c r="J40" s="85" t="s">
        <v>35</v>
      </c>
    </row>
    <row r="41" spans="1:13" ht="33" x14ac:dyDescent="0.3">
      <c r="A41" s="21" t="s">
        <v>63</v>
      </c>
      <c r="B41" s="96">
        <v>200</v>
      </c>
      <c r="C41" s="15">
        <f t="shared" si="0"/>
        <v>5</v>
      </c>
      <c r="D41" s="101">
        <v>0.3</v>
      </c>
      <c r="E41" s="101">
        <v>0</v>
      </c>
      <c r="F41" s="101">
        <v>7.48</v>
      </c>
      <c r="G41" s="101">
        <v>28.55</v>
      </c>
      <c r="H41" s="96" t="s">
        <v>12</v>
      </c>
      <c r="I41" s="18" t="s">
        <v>64</v>
      </c>
      <c r="J41" s="176"/>
      <c r="K41" s="22"/>
      <c r="L41" s="23"/>
      <c r="M41" s="24"/>
    </row>
    <row r="42" spans="1:13" ht="31.5" customHeight="1" x14ac:dyDescent="0.3">
      <c r="A42" s="21" t="s">
        <v>25</v>
      </c>
      <c r="B42" s="96">
        <v>80</v>
      </c>
      <c r="C42" s="15">
        <f t="shared" si="0"/>
        <v>1.5</v>
      </c>
      <c r="D42" s="101">
        <v>6.5</v>
      </c>
      <c r="E42" s="101">
        <v>0.8</v>
      </c>
      <c r="F42" s="101">
        <v>33.799999999999997</v>
      </c>
      <c r="G42" s="101">
        <v>177.6</v>
      </c>
      <c r="H42" s="107" t="s">
        <v>26</v>
      </c>
      <c r="I42" s="18">
        <v>13003</v>
      </c>
      <c r="J42" s="85" t="s">
        <v>35</v>
      </c>
    </row>
    <row r="43" spans="1:13" ht="29.25" customHeight="1" x14ac:dyDescent="0.3">
      <c r="A43" s="139" t="s">
        <v>41</v>
      </c>
      <c r="B43" s="96">
        <v>30</v>
      </c>
      <c r="C43" s="15">
        <f t="shared" si="0"/>
        <v>1.5</v>
      </c>
      <c r="D43" s="101">
        <v>2.4</v>
      </c>
      <c r="E43" s="101">
        <v>0.3</v>
      </c>
      <c r="F43" s="101">
        <v>14.6</v>
      </c>
      <c r="G43" s="101">
        <v>72.599999999999994</v>
      </c>
      <c r="H43" s="107" t="s">
        <v>26</v>
      </c>
      <c r="I43" s="18">
        <v>13002</v>
      </c>
      <c r="J43" s="85" t="s">
        <v>35</v>
      </c>
    </row>
    <row r="44" spans="1:13" ht="21.75" customHeight="1" x14ac:dyDescent="0.3">
      <c r="A44" s="137" t="s">
        <v>27</v>
      </c>
      <c r="B44" s="90"/>
      <c r="C44" s="98">
        <f>SUM(C37:C43)</f>
        <v>73</v>
      </c>
      <c r="D44" s="98">
        <f>SUM(D37:D43)</f>
        <v>30.55</v>
      </c>
      <c r="E44" s="98">
        <f>SUM(E37:E43)</f>
        <v>29.4</v>
      </c>
      <c r="F44" s="98">
        <f>SUM(F37:F43)</f>
        <v>132.74</v>
      </c>
      <c r="G44" s="98">
        <f>SUM(G37:G43)</f>
        <v>1192.6899999999998</v>
      </c>
      <c r="H44" s="91"/>
      <c r="I44" s="99"/>
    </row>
    <row r="45" spans="1:13" ht="21.75" customHeight="1" x14ac:dyDescent="0.3">
      <c r="A45" s="140" t="s">
        <v>42</v>
      </c>
      <c r="B45" s="114"/>
      <c r="C45" s="115">
        <f>C35+C44</f>
        <v>146.02000000000001</v>
      </c>
      <c r="D45" s="115">
        <f>D35+D44</f>
        <v>54.47</v>
      </c>
      <c r="E45" s="115">
        <f>E35+E44</f>
        <v>72.12</v>
      </c>
      <c r="F45" s="115">
        <f>F35+F44</f>
        <v>260.04000000000002</v>
      </c>
      <c r="G45" s="115">
        <f>G35+G44</f>
        <v>1896.8899999999999</v>
      </c>
      <c r="H45" s="114"/>
      <c r="I45" s="116"/>
      <c r="J45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6:I36"/>
    <mergeCell ref="C25:G25"/>
    <mergeCell ref="A13:I13"/>
    <mergeCell ref="C2:G2"/>
    <mergeCell ref="A24:I24"/>
    <mergeCell ref="H26:H28"/>
    <mergeCell ref="I26:I28"/>
    <mergeCell ref="A26:A28"/>
    <mergeCell ref="G26:G27"/>
    <mergeCell ref="C26:C28"/>
    <mergeCell ref="B26:B27"/>
    <mergeCell ref="E26:E27"/>
    <mergeCell ref="D26:D27"/>
    <mergeCell ref="F26:F27"/>
  </mergeCells>
  <pageMargins left="0.19685039370078741" right="0.19685039370078741" top="0.55118110236220474" bottom="0" header="0.31496062992125984" footer="0.31496062992125984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843"/>
  <sheetViews>
    <sheetView topLeftCell="A13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 x14ac:dyDescent="0.2">
      <c r="A1" s="366" t="s">
        <v>256</v>
      </c>
      <c r="B1" s="366"/>
      <c r="C1" s="366"/>
      <c r="D1" s="366"/>
      <c r="E1" s="366"/>
      <c r="F1" s="366"/>
      <c r="G1" s="366"/>
      <c r="H1" s="366"/>
      <c r="I1" s="366"/>
      <c r="J1" s="366" t="s">
        <v>128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257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116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146" t="s">
        <v>239</v>
      </c>
      <c r="B6" s="126">
        <v>68</v>
      </c>
      <c r="C6" s="126">
        <v>68</v>
      </c>
      <c r="D6" s="49">
        <v>44</v>
      </c>
      <c r="E6" s="49">
        <f>D6/100*33.3+D6</f>
        <v>58.652000000000001</v>
      </c>
      <c r="F6" s="50">
        <f>(B6*E6)/1000</f>
        <v>3.9883360000000003</v>
      </c>
      <c r="G6" s="51"/>
      <c r="H6" s="52"/>
      <c r="I6" s="52"/>
      <c r="J6" s="52"/>
      <c r="K6" s="52"/>
      <c r="L6" s="52"/>
    </row>
    <row r="7" spans="1:12" ht="15" customHeight="1" x14ac:dyDescent="0.2">
      <c r="A7" s="146" t="s">
        <v>240</v>
      </c>
      <c r="B7" s="126">
        <v>9</v>
      </c>
      <c r="C7" s="126">
        <v>9</v>
      </c>
      <c r="D7" s="49">
        <v>395.5</v>
      </c>
      <c r="E7" s="49">
        <f>D7/100*30+D7</f>
        <v>514.15</v>
      </c>
      <c r="F7" s="50">
        <f>(B7*E7)/1000</f>
        <v>4.6273499999999999</v>
      </c>
      <c r="G7" s="51"/>
      <c r="H7" s="52"/>
      <c r="I7" s="52"/>
      <c r="J7" s="52"/>
      <c r="K7" s="52"/>
      <c r="L7" s="52"/>
    </row>
    <row r="8" spans="1:12" ht="13.9" customHeight="1" x14ac:dyDescent="0.2">
      <c r="A8" s="146" t="s">
        <v>158</v>
      </c>
      <c r="B8" s="126">
        <v>0.7</v>
      </c>
      <c r="C8" s="126">
        <v>0.7</v>
      </c>
      <c r="D8" s="49">
        <v>17</v>
      </c>
      <c r="E8" s="49">
        <f>D8/100*30+D8</f>
        <v>22.1</v>
      </c>
      <c r="F8" s="50">
        <f>(B8*E8)/1000</f>
        <v>1.5470000000000001E-2</v>
      </c>
      <c r="G8" s="51"/>
      <c r="H8" s="52"/>
      <c r="I8" s="52"/>
      <c r="J8" s="52"/>
      <c r="K8" s="52"/>
      <c r="L8" s="52"/>
    </row>
    <row r="9" spans="1:12" ht="13.9" customHeight="1" x14ac:dyDescent="0.2">
      <c r="A9" s="243" t="s">
        <v>145</v>
      </c>
      <c r="B9" s="244">
        <v>21</v>
      </c>
      <c r="C9" s="126">
        <v>20</v>
      </c>
      <c r="D9" s="49">
        <v>415</v>
      </c>
      <c r="E9" s="49">
        <f>D9/100*30+D9</f>
        <v>539.5</v>
      </c>
      <c r="F9" s="50">
        <f>(B9*E9)/1000</f>
        <v>11.329499999999999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83" t="s">
        <v>241</v>
      </c>
      <c r="D10" s="384"/>
      <c r="E10" s="384"/>
      <c r="F10" s="385"/>
      <c r="G10" s="54">
        <f>F6+F7+F8+F9</f>
        <v>19.960656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80" t="s">
        <v>149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 spans="1:12" s="55" customFormat="1" ht="19.5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80" t="s">
        <v>144</v>
      </c>
      <c r="B13" s="380"/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67" t="s">
        <v>199</v>
      </c>
      <c r="B15" s="368"/>
      <c r="C15" s="368"/>
      <c r="D15" s="368"/>
      <c r="E15" s="368"/>
      <c r="F15" s="368"/>
      <c r="G15" s="368"/>
      <c r="H15" s="368"/>
      <c r="I15" s="368"/>
      <c r="J15" s="368"/>
      <c r="K15" s="368"/>
      <c r="L15" s="369"/>
    </row>
    <row r="16" spans="1:12" ht="16.5" customHeight="1" x14ac:dyDescent="0.2">
      <c r="A16" s="121" t="s">
        <v>140</v>
      </c>
      <c r="B16" s="52">
        <v>200</v>
      </c>
      <c r="C16" s="202">
        <v>200</v>
      </c>
      <c r="D16" s="123">
        <v>62</v>
      </c>
      <c r="E16" s="49">
        <f>D16/100*35+D16</f>
        <v>83.7</v>
      </c>
      <c r="F16" s="50">
        <f>(B16*E16)/1000</f>
        <v>16.739999999999998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121" t="s">
        <v>141</v>
      </c>
      <c r="B17" s="52">
        <v>7</v>
      </c>
      <c r="C17" s="202">
        <v>7</v>
      </c>
      <c r="D17" s="123">
        <v>55</v>
      </c>
      <c r="E17" s="49">
        <f>D17/100*35+D17</f>
        <v>74.25</v>
      </c>
      <c r="F17" s="50">
        <f>(B17*E17)/1000</f>
        <v>0.51975000000000005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121" t="s">
        <v>200</v>
      </c>
      <c r="B18" s="52">
        <v>5</v>
      </c>
      <c r="C18" s="202">
        <v>5</v>
      </c>
      <c r="D18" s="123">
        <v>270</v>
      </c>
      <c r="E18" s="49">
        <f>D18/100*35+D18</f>
        <v>364.5</v>
      </c>
      <c r="F18" s="50">
        <f>(B18*E18)/1000</f>
        <v>1.8225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67">
        <v>200</v>
      </c>
      <c r="D19" s="368"/>
      <c r="E19" s="368"/>
      <c r="F19" s="369"/>
      <c r="G19" s="54">
        <f>F16+F17+F18</f>
        <v>19.082249999999998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5.75" customHeight="1" x14ac:dyDescent="0.25">
      <c r="A20" s="367" t="s">
        <v>262</v>
      </c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9"/>
    </row>
    <row r="21" spans="1:12" ht="18.75" customHeight="1" x14ac:dyDescent="0.2">
      <c r="A21" s="46" t="s">
        <v>263</v>
      </c>
      <c r="B21" s="47">
        <v>55</v>
      </c>
      <c r="C21" s="48">
        <v>55</v>
      </c>
      <c r="D21" s="49">
        <v>164</v>
      </c>
      <c r="E21" s="50">
        <f>D21/100*35+D21</f>
        <v>221.4</v>
      </c>
      <c r="F21" s="50">
        <f>(B21*E21)/1000</f>
        <v>12.177</v>
      </c>
      <c r="G21" s="62">
        <f>F21</f>
        <v>12.177</v>
      </c>
      <c r="H21" s="52">
        <v>4.32</v>
      </c>
      <c r="I21" s="52">
        <v>3.2</v>
      </c>
      <c r="J21" s="52">
        <v>30.6</v>
      </c>
      <c r="K21" s="52">
        <v>19</v>
      </c>
      <c r="L21" s="52"/>
    </row>
    <row r="22" spans="1:12" s="63" customFormat="1" ht="16.5" customHeight="1" x14ac:dyDescent="0.25">
      <c r="A22" s="367" t="s">
        <v>16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9"/>
    </row>
    <row r="23" spans="1:12" s="63" customFormat="1" ht="18" customHeight="1" x14ac:dyDescent="0.25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ht="17.25" customHeight="1" x14ac:dyDescent="0.2">
      <c r="A24" s="376"/>
      <c r="B24" s="377"/>
      <c r="C24" s="377"/>
      <c r="D24" s="378"/>
      <c r="E24" s="65"/>
      <c r="F24" s="62"/>
      <c r="G24" s="62">
        <f>G10+G12+G14+G19+G23+G21</f>
        <v>73.022406000000004</v>
      </c>
      <c r="H24" s="62">
        <f>H10+H12+H14+H19+H23</f>
        <v>27.96</v>
      </c>
      <c r="I24" s="62">
        <f>I10+I12+I14+I19+I23</f>
        <v>35.260000000000005</v>
      </c>
      <c r="J24" s="62">
        <f>J10+J12+J14+J19+J23</f>
        <v>123.2</v>
      </c>
      <c r="K24" s="62">
        <f>K10+K12+K14+K19+K23</f>
        <v>916</v>
      </c>
      <c r="L24" s="62">
        <f>L10+L12+L14+L19+L23</f>
        <v>2.74</v>
      </c>
    </row>
    <row r="25" spans="1:12" ht="16.5" customHeight="1" x14ac:dyDescent="0.3">
      <c r="A25" s="387" t="s">
        <v>154</v>
      </c>
      <c r="B25" s="388"/>
      <c r="C25" s="388"/>
      <c r="D25" s="388"/>
      <c r="E25" s="388"/>
      <c r="F25" s="388"/>
      <c r="G25" s="388"/>
      <c r="H25" s="388"/>
      <c r="I25" s="388"/>
      <c r="J25" s="388"/>
      <c r="K25" s="388"/>
      <c r="L25" s="388"/>
    </row>
    <row r="26" spans="1:12" s="66" customFormat="1" x14ac:dyDescent="0.2">
      <c r="A26" s="367" t="s">
        <v>36</v>
      </c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9"/>
    </row>
    <row r="27" spans="1:12" s="66" customFormat="1" x14ac:dyDescent="0.2">
      <c r="A27" s="67" t="s">
        <v>165</v>
      </c>
      <c r="B27" s="52">
        <v>63</v>
      </c>
      <c r="C27" s="52">
        <v>50.4</v>
      </c>
      <c r="D27" s="150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 x14ac:dyDescent="0.2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 x14ac:dyDescent="0.2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 x14ac:dyDescent="0.2">
      <c r="A33" s="161" t="s">
        <v>143</v>
      </c>
      <c r="B33" s="381" t="s">
        <v>186</v>
      </c>
      <c r="C33" s="382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67" t="s">
        <v>242</v>
      </c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9"/>
    </row>
    <row r="35" spans="1:12" s="245" customFormat="1" x14ac:dyDescent="0.2">
      <c r="A35" s="191" t="s">
        <v>159</v>
      </c>
      <c r="B35" s="192">
        <v>50</v>
      </c>
      <c r="C35" s="192">
        <v>36</v>
      </c>
      <c r="D35" s="193">
        <v>45</v>
      </c>
      <c r="E35" s="193">
        <f>D35/100*35+D35</f>
        <v>60.75</v>
      </c>
      <c r="F35" s="194">
        <f t="shared" ref="F35:F42" si="2">(B35*E35)/1000</f>
        <v>3.0375000000000001</v>
      </c>
      <c r="G35" s="194"/>
      <c r="H35" s="246"/>
      <c r="I35" s="246"/>
      <c r="J35" s="246"/>
      <c r="K35" s="246"/>
      <c r="L35" s="246"/>
    </row>
    <row r="36" spans="1:12" s="245" customFormat="1" x14ac:dyDescent="0.2">
      <c r="A36" s="191" t="s">
        <v>243</v>
      </c>
      <c r="B36" s="192">
        <v>5</v>
      </c>
      <c r="C36" s="192">
        <v>5</v>
      </c>
      <c r="D36" s="193">
        <v>49</v>
      </c>
      <c r="E36" s="193">
        <f t="shared" ref="E36:E42" si="3">D36/100*35+D36</f>
        <v>66.150000000000006</v>
      </c>
      <c r="F36" s="194">
        <f t="shared" si="2"/>
        <v>0.33074999999999999</v>
      </c>
      <c r="G36" s="194"/>
      <c r="H36" s="246"/>
      <c r="I36" s="246"/>
      <c r="J36" s="246"/>
      <c r="K36" s="246"/>
      <c r="L36" s="246"/>
    </row>
    <row r="37" spans="1:12" s="245" customFormat="1" x14ac:dyDescent="0.2">
      <c r="A37" s="191" t="s">
        <v>161</v>
      </c>
      <c r="B37" s="192">
        <v>12</v>
      </c>
      <c r="C37" s="192">
        <v>10</v>
      </c>
      <c r="D37" s="193">
        <v>24</v>
      </c>
      <c r="E37" s="193">
        <f t="shared" si="3"/>
        <v>32.4</v>
      </c>
      <c r="F37" s="194">
        <f t="shared" si="2"/>
        <v>0.38879999999999998</v>
      </c>
      <c r="G37" s="194"/>
      <c r="H37" s="246"/>
      <c r="I37" s="246"/>
      <c r="J37" s="246"/>
      <c r="K37" s="246"/>
      <c r="L37" s="246"/>
    </row>
    <row r="38" spans="1:12" s="245" customFormat="1" x14ac:dyDescent="0.2">
      <c r="A38" s="191" t="s">
        <v>162</v>
      </c>
      <c r="B38" s="192">
        <v>15</v>
      </c>
      <c r="C38" s="192">
        <v>12</v>
      </c>
      <c r="D38" s="193">
        <v>30</v>
      </c>
      <c r="E38" s="193">
        <f t="shared" si="3"/>
        <v>40.5</v>
      </c>
      <c r="F38" s="194">
        <f t="shared" si="2"/>
        <v>0.60750000000000004</v>
      </c>
      <c r="G38" s="194"/>
      <c r="H38" s="246"/>
      <c r="I38" s="246"/>
      <c r="J38" s="246"/>
      <c r="K38" s="246"/>
      <c r="L38" s="246"/>
    </row>
    <row r="39" spans="1:12" s="245" customFormat="1" x14ac:dyDescent="0.2">
      <c r="A39" s="191" t="s">
        <v>157</v>
      </c>
      <c r="B39" s="192">
        <v>3</v>
      </c>
      <c r="C39" s="192">
        <v>3</v>
      </c>
      <c r="D39" s="193">
        <v>157</v>
      </c>
      <c r="E39" s="193">
        <f t="shared" si="3"/>
        <v>211.95</v>
      </c>
      <c r="F39" s="194">
        <f t="shared" si="2"/>
        <v>0.63584999999999992</v>
      </c>
      <c r="G39" s="194"/>
      <c r="H39" s="246"/>
      <c r="I39" s="246"/>
      <c r="J39" s="246"/>
      <c r="K39" s="246"/>
      <c r="L39" s="246"/>
    </row>
    <row r="40" spans="1:12" s="245" customFormat="1" x14ac:dyDescent="0.2">
      <c r="A40" s="191" t="s">
        <v>244</v>
      </c>
      <c r="B40" s="192">
        <v>150</v>
      </c>
      <c r="C40" s="192">
        <v>150</v>
      </c>
      <c r="D40" s="193"/>
      <c r="E40" s="193">
        <f t="shared" si="3"/>
        <v>0</v>
      </c>
      <c r="F40" s="194">
        <f t="shared" si="2"/>
        <v>0</v>
      </c>
      <c r="G40" s="194"/>
      <c r="H40" s="246"/>
      <c r="I40" s="246"/>
      <c r="J40" s="246"/>
      <c r="K40" s="246"/>
      <c r="L40" s="246"/>
    </row>
    <row r="41" spans="1:12" s="245" customFormat="1" x14ac:dyDescent="0.2">
      <c r="A41" s="191" t="s">
        <v>198</v>
      </c>
      <c r="B41" s="192">
        <v>10</v>
      </c>
      <c r="C41" s="192">
        <v>10</v>
      </c>
      <c r="D41" s="193">
        <v>185</v>
      </c>
      <c r="E41" s="193">
        <f t="shared" si="3"/>
        <v>249.75</v>
      </c>
      <c r="F41" s="194">
        <f t="shared" si="2"/>
        <v>2.4975000000000001</v>
      </c>
      <c r="G41" s="194"/>
      <c r="H41" s="246"/>
      <c r="I41" s="246"/>
      <c r="J41" s="246"/>
      <c r="K41" s="246"/>
      <c r="L41" s="246"/>
    </row>
    <row r="42" spans="1:12" s="245" customFormat="1" x14ac:dyDescent="0.2">
      <c r="A42" s="191" t="s">
        <v>158</v>
      </c>
      <c r="B42" s="192">
        <v>2</v>
      </c>
      <c r="C42" s="247">
        <v>2</v>
      </c>
      <c r="D42" s="193">
        <v>17</v>
      </c>
      <c r="E42" s="193">
        <f t="shared" si="3"/>
        <v>22.95</v>
      </c>
      <c r="F42" s="194">
        <f t="shared" si="2"/>
        <v>4.5899999999999996E-2</v>
      </c>
      <c r="G42" s="194"/>
      <c r="H42" s="246"/>
      <c r="I42" s="246"/>
      <c r="J42" s="246"/>
      <c r="K42" s="246"/>
      <c r="L42" s="246"/>
    </row>
    <row r="43" spans="1:12" x14ac:dyDescent="0.2">
      <c r="A43" s="203" t="s">
        <v>143</v>
      </c>
      <c r="B43" s="400" t="s">
        <v>185</v>
      </c>
      <c r="C43" s="400"/>
      <c r="D43" s="52"/>
      <c r="E43" s="52"/>
      <c r="F43" s="51"/>
      <c r="G43" s="62">
        <v>15</v>
      </c>
      <c r="H43" s="41"/>
      <c r="I43" s="41"/>
      <c r="J43" s="41"/>
      <c r="K43" s="41"/>
      <c r="L43" s="41"/>
    </row>
    <row r="44" spans="1:12" ht="13.5" customHeight="1" x14ac:dyDescent="0.2">
      <c r="A44" s="416" t="s">
        <v>249</v>
      </c>
      <c r="B44" s="417"/>
      <c r="C44" s="417"/>
      <c r="D44" s="368"/>
      <c r="E44" s="368"/>
      <c r="F44" s="368"/>
      <c r="G44" s="368"/>
      <c r="H44" s="368"/>
      <c r="I44" s="368"/>
      <c r="J44" s="368"/>
      <c r="K44" s="368"/>
      <c r="L44" s="369"/>
    </row>
    <row r="45" spans="1:12" ht="15.75" customHeight="1" x14ac:dyDescent="0.2">
      <c r="A45" s="248" t="s">
        <v>247</v>
      </c>
      <c r="B45" s="249">
        <v>94</v>
      </c>
      <c r="C45" s="249">
        <v>68</v>
      </c>
      <c r="D45" s="123">
        <v>184</v>
      </c>
      <c r="E45" s="49">
        <f>D45/100*30+D45</f>
        <v>239.2</v>
      </c>
      <c r="F45" s="50">
        <f>(B45*E45)/1000</f>
        <v>22.4848</v>
      </c>
      <c r="G45" s="51"/>
      <c r="H45" s="52"/>
      <c r="I45" s="52"/>
      <c r="J45" s="52"/>
      <c r="K45" s="52"/>
      <c r="L45" s="52"/>
    </row>
    <row r="46" spans="1:12" ht="15.75" customHeight="1" x14ac:dyDescent="0.2">
      <c r="A46" s="248" t="s">
        <v>150</v>
      </c>
      <c r="B46" s="249">
        <v>6</v>
      </c>
      <c r="C46" s="249">
        <v>6</v>
      </c>
      <c r="D46" s="123">
        <v>395.5</v>
      </c>
      <c r="E46" s="49">
        <f>D46/100*30+D46</f>
        <v>514.15</v>
      </c>
      <c r="F46" s="50">
        <f>(B46*E46)/1000</f>
        <v>3.0848999999999998</v>
      </c>
      <c r="G46" s="51"/>
      <c r="H46" s="52"/>
      <c r="I46" s="52"/>
      <c r="J46" s="52"/>
      <c r="K46" s="52"/>
      <c r="L46" s="52"/>
    </row>
    <row r="47" spans="1:12" ht="15.75" customHeight="1" x14ac:dyDescent="0.2">
      <c r="A47" s="248" t="s">
        <v>161</v>
      </c>
      <c r="B47" s="249">
        <v>30</v>
      </c>
      <c r="C47" s="249">
        <v>20</v>
      </c>
      <c r="D47" s="123">
        <v>24</v>
      </c>
      <c r="E47" s="49">
        <f>D47/100*30+D47</f>
        <v>31.2</v>
      </c>
      <c r="F47" s="50">
        <f>(B47*E47)/1000</f>
        <v>0.93600000000000005</v>
      </c>
      <c r="G47" s="51"/>
      <c r="H47" s="52"/>
      <c r="I47" s="52"/>
      <c r="J47" s="52"/>
      <c r="K47" s="52"/>
      <c r="L47" s="52"/>
    </row>
    <row r="48" spans="1:12" ht="15.75" customHeight="1" x14ac:dyDescent="0.2">
      <c r="A48" s="248" t="s">
        <v>248</v>
      </c>
      <c r="B48" s="249">
        <v>6</v>
      </c>
      <c r="C48" s="249">
        <v>6</v>
      </c>
      <c r="D48" s="123">
        <v>144</v>
      </c>
      <c r="E48" s="49">
        <f>D48/100*30+D48</f>
        <v>187.2</v>
      </c>
      <c r="F48" s="50">
        <f>(B48*E48)/1000</f>
        <v>1.1231999999999998</v>
      </c>
      <c r="G48" s="51"/>
      <c r="H48" s="52"/>
      <c r="I48" s="52"/>
      <c r="J48" s="52"/>
      <c r="K48" s="52"/>
      <c r="L48" s="52"/>
    </row>
    <row r="49" spans="1:12" ht="15" customHeight="1" x14ac:dyDescent="0.2">
      <c r="A49" s="248" t="s">
        <v>158</v>
      </c>
      <c r="B49" s="249">
        <v>5.0000000000000001E-3</v>
      </c>
      <c r="C49" s="249">
        <v>5.0000000000000001E-3</v>
      </c>
      <c r="D49" s="123">
        <v>17</v>
      </c>
      <c r="E49" s="49">
        <f>D49/100*30+D49</f>
        <v>22.1</v>
      </c>
      <c r="F49" s="50">
        <f>(B49*E49)/1000</f>
        <v>1.1050000000000002E-4</v>
      </c>
      <c r="G49" s="51"/>
      <c r="H49" s="52"/>
      <c r="I49" s="52"/>
      <c r="J49" s="52"/>
      <c r="K49" s="52"/>
      <c r="L49" s="52"/>
    </row>
    <row r="50" spans="1:12" ht="13.5" customHeight="1" x14ac:dyDescent="0.2">
      <c r="A50" s="147" t="s">
        <v>143</v>
      </c>
      <c r="B50" s="57"/>
      <c r="C50" s="383" t="s">
        <v>250</v>
      </c>
      <c r="D50" s="368"/>
      <c r="E50" s="368"/>
      <c r="F50" s="369"/>
      <c r="G50" s="54">
        <v>35</v>
      </c>
      <c r="H50" s="52"/>
      <c r="I50" s="52"/>
      <c r="J50" s="52"/>
      <c r="K50" s="52"/>
      <c r="L50" s="52"/>
    </row>
    <row r="51" spans="1:12" ht="13.5" customHeight="1" x14ac:dyDescent="0.2">
      <c r="A51" s="367" t="s">
        <v>121</v>
      </c>
      <c r="B51" s="368"/>
      <c r="C51" s="368"/>
      <c r="D51" s="368"/>
      <c r="E51" s="368"/>
      <c r="F51" s="368"/>
      <c r="G51" s="368"/>
      <c r="H51" s="368"/>
      <c r="I51" s="368"/>
      <c r="J51" s="368"/>
      <c r="K51" s="368"/>
      <c r="L51" s="369"/>
    </row>
    <row r="52" spans="1:12" ht="13.5" customHeight="1" x14ac:dyDescent="0.2">
      <c r="A52" s="146" t="s">
        <v>251</v>
      </c>
      <c r="B52" s="52">
        <v>45</v>
      </c>
      <c r="C52" s="52">
        <v>40</v>
      </c>
      <c r="D52" s="80">
        <v>97</v>
      </c>
      <c r="E52" s="80">
        <f>D45/100*30+D45</f>
        <v>239.2</v>
      </c>
      <c r="F52" s="54">
        <f>(B45*E45)/1000</f>
        <v>22.4848</v>
      </c>
      <c r="G52" s="54"/>
      <c r="H52" s="52"/>
      <c r="I52" s="52"/>
      <c r="J52" s="52"/>
      <c r="K52" s="52"/>
      <c r="L52" s="52"/>
    </row>
    <row r="53" spans="1:12" ht="13.5" customHeight="1" x14ac:dyDescent="0.2">
      <c r="A53" s="146" t="s">
        <v>168</v>
      </c>
      <c r="B53" s="52">
        <v>0.7</v>
      </c>
      <c r="C53" s="52">
        <v>0.7</v>
      </c>
      <c r="D53" s="80">
        <v>17</v>
      </c>
      <c r="E53" s="80">
        <f>D46/100*30+D46</f>
        <v>514.15</v>
      </c>
      <c r="F53" s="80">
        <f>(B46*E46)/1000</f>
        <v>3.0848999999999998</v>
      </c>
      <c r="G53" s="54"/>
      <c r="H53" s="52"/>
      <c r="I53" s="52"/>
      <c r="J53" s="52"/>
      <c r="K53" s="52"/>
      <c r="L53" s="52"/>
    </row>
    <row r="54" spans="1:12" ht="13.5" customHeight="1" x14ac:dyDescent="0.2">
      <c r="A54" s="146" t="s">
        <v>142</v>
      </c>
      <c r="B54" s="52">
        <v>2</v>
      </c>
      <c r="C54" s="52">
        <v>2</v>
      </c>
      <c r="D54" s="80">
        <v>395.5</v>
      </c>
      <c r="E54" s="80">
        <f>D47/100*30+D47</f>
        <v>31.2</v>
      </c>
      <c r="F54" s="80">
        <f>(B47*E47)/1000</f>
        <v>0.93600000000000005</v>
      </c>
      <c r="G54" s="54"/>
      <c r="H54" s="52"/>
      <c r="I54" s="52"/>
      <c r="J54" s="52"/>
      <c r="K54" s="52"/>
      <c r="L54" s="52"/>
    </row>
    <row r="55" spans="1:12" x14ac:dyDescent="0.2">
      <c r="A55" s="161" t="s">
        <v>143</v>
      </c>
      <c r="B55" s="381" t="s">
        <v>187</v>
      </c>
      <c r="C55" s="382"/>
      <c r="D55" s="73"/>
      <c r="E55" s="73"/>
      <c r="F55" s="74"/>
      <c r="G55" s="75">
        <v>25</v>
      </c>
      <c r="H55" s="76"/>
      <c r="I55" s="76"/>
      <c r="J55" s="76"/>
      <c r="K55" s="76"/>
      <c r="L55" s="76"/>
    </row>
    <row r="56" spans="1:12" ht="18.75" customHeight="1" x14ac:dyDescent="0.2">
      <c r="A56" s="367" t="s">
        <v>151</v>
      </c>
      <c r="B56" s="368"/>
      <c r="C56" s="368"/>
      <c r="D56" s="368"/>
      <c r="E56" s="368"/>
      <c r="F56" s="368"/>
      <c r="G56" s="368"/>
      <c r="H56" s="368"/>
      <c r="I56" s="368"/>
      <c r="J56" s="368"/>
      <c r="K56" s="368"/>
      <c r="L56" s="369"/>
    </row>
    <row r="57" spans="1:12" ht="16.5" customHeight="1" x14ac:dyDescent="0.2">
      <c r="A57" s="46" t="s">
        <v>146</v>
      </c>
      <c r="B57" s="47">
        <v>2</v>
      </c>
      <c r="C57" s="48">
        <v>2</v>
      </c>
      <c r="D57" s="49">
        <v>320</v>
      </c>
      <c r="E57" s="49">
        <f>D57/100*50+D57</f>
        <v>480</v>
      </c>
      <c r="F57" s="50">
        <f>(B57*E57)/1000</f>
        <v>0.96</v>
      </c>
      <c r="G57" s="51"/>
      <c r="H57" s="52"/>
      <c r="I57" s="52"/>
      <c r="J57" s="52"/>
      <c r="K57" s="52"/>
      <c r="L57" s="52"/>
    </row>
    <row r="58" spans="1:12" ht="14.25" customHeight="1" x14ac:dyDescent="0.2">
      <c r="A58" s="46" t="s">
        <v>147</v>
      </c>
      <c r="B58" s="47">
        <v>25</v>
      </c>
      <c r="C58" s="48">
        <v>25</v>
      </c>
      <c r="D58" s="49">
        <v>55</v>
      </c>
      <c r="E58" s="49">
        <f>D58/100*50+D58</f>
        <v>82.5</v>
      </c>
      <c r="F58" s="50">
        <f>(B58*E58)/1000</f>
        <v>2.0625</v>
      </c>
      <c r="G58" s="62"/>
      <c r="H58" s="52">
        <v>7.0000000000000007E-2</v>
      </c>
      <c r="I58" s="52">
        <v>0.02</v>
      </c>
      <c r="J58" s="52">
        <v>15</v>
      </c>
      <c r="K58" s="52">
        <v>60</v>
      </c>
      <c r="L58" s="52"/>
    </row>
    <row r="59" spans="1:12" ht="14.25" customHeight="1" x14ac:dyDescent="0.2">
      <c r="A59" s="46" t="s">
        <v>152</v>
      </c>
      <c r="B59" s="47">
        <v>8</v>
      </c>
      <c r="C59" s="49">
        <v>7.2</v>
      </c>
      <c r="D59" s="49">
        <v>140</v>
      </c>
      <c r="E59" s="49">
        <f>D59/100*50+D59</f>
        <v>210</v>
      </c>
      <c r="F59" s="50">
        <f>(B59*E59)/1000</f>
        <v>1.68</v>
      </c>
      <c r="G59" s="62"/>
      <c r="H59" s="52"/>
      <c r="I59" s="52"/>
      <c r="J59" s="52"/>
      <c r="K59" s="52"/>
      <c r="L59" s="52"/>
    </row>
    <row r="60" spans="1:12" ht="13.5" customHeight="1" x14ac:dyDescent="0.2">
      <c r="A60" s="53" t="s">
        <v>143</v>
      </c>
      <c r="B60" s="47"/>
      <c r="C60" s="367">
        <v>200</v>
      </c>
      <c r="D60" s="368"/>
      <c r="E60" s="368"/>
      <c r="F60" s="369"/>
      <c r="G60" s="54">
        <v>5</v>
      </c>
      <c r="H60" s="52">
        <v>5.34</v>
      </c>
      <c r="I60" s="52">
        <v>11.23</v>
      </c>
      <c r="J60" s="52">
        <v>35.1</v>
      </c>
      <c r="K60" s="52">
        <v>263</v>
      </c>
      <c r="L60" s="52">
        <v>1.23</v>
      </c>
    </row>
    <row r="61" spans="1:12" x14ac:dyDescent="0.2">
      <c r="A61" s="53" t="s">
        <v>163</v>
      </c>
      <c r="B61" s="80">
        <v>80</v>
      </c>
      <c r="C61" s="80">
        <v>80</v>
      </c>
      <c r="D61" s="370"/>
      <c r="E61" s="371"/>
      <c r="F61" s="371"/>
      <c r="G61" s="372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70"/>
      <c r="E63" s="371"/>
      <c r="F63" s="371"/>
      <c r="G63" s="372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70" t="s">
        <v>133</v>
      </c>
      <c r="B65" s="371"/>
      <c r="C65" s="371"/>
      <c r="D65" s="372"/>
      <c r="E65" s="150"/>
      <c r="F65" s="51"/>
      <c r="G65" s="82">
        <f>G33+G43+G50+G55+G60+F62+F64</f>
        <v>93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4">
    <mergeCell ref="H2:L2"/>
    <mergeCell ref="B43:C43"/>
    <mergeCell ref="A44:L44"/>
    <mergeCell ref="C50:F50"/>
    <mergeCell ref="C10:F10"/>
    <mergeCell ref="G2:G3"/>
    <mergeCell ref="A5:L5"/>
    <mergeCell ref="A13:L13"/>
    <mergeCell ref="A15:L15"/>
    <mergeCell ref="A20:L20"/>
    <mergeCell ref="A11:L11"/>
    <mergeCell ref="A34:L34"/>
    <mergeCell ref="A25:L25"/>
    <mergeCell ref="A65:D65"/>
    <mergeCell ref="A56:L56"/>
    <mergeCell ref="C60:F60"/>
    <mergeCell ref="A26:L26"/>
    <mergeCell ref="A1:I1"/>
    <mergeCell ref="J1:L1"/>
    <mergeCell ref="C2:C3"/>
    <mergeCell ref="A2:A3"/>
    <mergeCell ref="E2:E3"/>
    <mergeCell ref="F2:F3"/>
    <mergeCell ref="D2:D3"/>
    <mergeCell ref="C19:F19"/>
    <mergeCell ref="A24:D24"/>
    <mergeCell ref="A4:L4"/>
    <mergeCell ref="B2:B3"/>
    <mergeCell ref="B33:C33"/>
    <mergeCell ref="D61:G61"/>
    <mergeCell ref="D63:G63"/>
    <mergeCell ref="A51:L51"/>
    <mergeCell ref="B55:C55"/>
    <mergeCell ref="A22:L22"/>
  </mergeCells>
  <pageMargins left="0" right="0" top="0" bottom="0" header="0.31496062992125984" footer="0.31496062992125984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42"/>
  <sheetViews>
    <sheetView workbookViewId="0">
      <selection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ht="21" customHeight="1" x14ac:dyDescent="0.3">
      <c r="A1" s="357" t="s">
        <v>275</v>
      </c>
      <c r="B1" s="357"/>
      <c r="C1" s="357"/>
      <c r="D1" s="357"/>
      <c r="E1" s="357"/>
      <c r="F1" s="357"/>
      <c r="G1" s="357"/>
      <c r="H1" s="357"/>
      <c r="I1" s="357"/>
    </row>
    <row r="2" spans="1:13" ht="24" customHeight="1" x14ac:dyDescent="0.3">
      <c r="A2" s="132"/>
      <c r="B2" s="7"/>
      <c r="C2" s="362" t="s">
        <v>0</v>
      </c>
      <c r="D2" s="362"/>
      <c r="E2" s="362"/>
      <c r="F2" s="362"/>
      <c r="G2" s="362"/>
      <c r="H2" s="6"/>
      <c r="I2" s="6"/>
    </row>
    <row r="3" spans="1:13" x14ac:dyDescent="0.3">
      <c r="A3" s="360" t="s">
        <v>1</v>
      </c>
      <c r="B3" s="363" t="s">
        <v>2</v>
      </c>
      <c r="C3" s="363" t="s">
        <v>3</v>
      </c>
      <c r="D3" s="360" t="s">
        <v>4</v>
      </c>
      <c r="E3" s="360" t="s">
        <v>5</v>
      </c>
      <c r="F3" s="359" t="s">
        <v>6</v>
      </c>
      <c r="G3" s="360" t="s">
        <v>7</v>
      </c>
      <c r="H3" s="359" t="s">
        <v>8</v>
      </c>
      <c r="I3" s="359" t="s">
        <v>9</v>
      </c>
    </row>
    <row r="4" spans="1:13" x14ac:dyDescent="0.3">
      <c r="A4" s="360"/>
      <c r="B4" s="363"/>
      <c r="C4" s="363"/>
      <c r="D4" s="360"/>
      <c r="E4" s="360"/>
      <c r="F4" s="359"/>
      <c r="G4" s="360"/>
      <c r="H4" s="359"/>
      <c r="I4" s="359"/>
    </row>
    <row r="5" spans="1:13" x14ac:dyDescent="0.3">
      <c r="A5" s="360"/>
      <c r="B5" s="9" t="s">
        <v>10</v>
      </c>
      <c r="C5" s="363"/>
      <c r="D5" s="10" t="s">
        <v>10</v>
      </c>
      <c r="E5" s="10" t="s">
        <v>10</v>
      </c>
      <c r="F5" s="11" t="s">
        <v>10</v>
      </c>
      <c r="G5" s="10" t="s">
        <v>11</v>
      </c>
      <c r="H5" s="359"/>
      <c r="I5" s="359"/>
    </row>
    <row r="6" spans="1:13" s="12" customFormat="1" ht="24" customHeight="1" x14ac:dyDescent="0.3">
      <c r="A6" s="157" t="s">
        <v>59</v>
      </c>
      <c r="B6" s="18">
        <v>150</v>
      </c>
      <c r="C6" s="15">
        <v>19.579999999999998</v>
      </c>
      <c r="D6" s="15">
        <v>3.1</v>
      </c>
      <c r="E6" s="15">
        <v>6</v>
      </c>
      <c r="F6" s="15">
        <v>19.7</v>
      </c>
      <c r="G6" s="15">
        <v>145.80000000000001</v>
      </c>
      <c r="H6" s="18" t="s">
        <v>12</v>
      </c>
      <c r="I6" s="18" t="s">
        <v>60</v>
      </c>
      <c r="J6" s="133" t="s">
        <v>35</v>
      </c>
    </row>
    <row r="7" spans="1:13" ht="28.5" customHeight="1" x14ac:dyDescent="0.3">
      <c r="A7" s="21" t="s">
        <v>88</v>
      </c>
      <c r="B7" s="18">
        <v>100</v>
      </c>
      <c r="C7" s="15">
        <v>32.5</v>
      </c>
      <c r="D7" s="15">
        <v>13</v>
      </c>
      <c r="E7" s="15">
        <v>14.8</v>
      </c>
      <c r="F7" s="15">
        <v>3.5</v>
      </c>
      <c r="G7" s="15">
        <v>202.8</v>
      </c>
      <c r="H7" s="34" t="s">
        <v>87</v>
      </c>
      <c r="I7" s="18">
        <v>290</v>
      </c>
      <c r="J7" s="85" t="s">
        <v>40</v>
      </c>
    </row>
    <row r="8" spans="1:13" ht="21" customHeight="1" x14ac:dyDescent="0.3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18" t="s">
        <v>17</v>
      </c>
      <c r="I8" s="18">
        <v>125</v>
      </c>
      <c r="J8" s="85" t="s">
        <v>35</v>
      </c>
    </row>
    <row r="9" spans="1:13" ht="36.75" customHeight="1" x14ac:dyDescent="0.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s="8" customFormat="1" ht="42" customHeight="1" x14ac:dyDescent="0.25">
      <c r="A10" s="225" t="s">
        <v>51</v>
      </c>
      <c r="B10" s="18">
        <v>100</v>
      </c>
      <c r="C10" s="15">
        <v>10.51</v>
      </c>
      <c r="D10" s="15">
        <v>0.6</v>
      </c>
      <c r="E10" s="15">
        <v>3.1</v>
      </c>
      <c r="F10" s="15">
        <v>1.8</v>
      </c>
      <c r="G10" s="15">
        <v>37.6</v>
      </c>
      <c r="H10" s="18" t="s">
        <v>12</v>
      </c>
      <c r="I10" s="18" t="s">
        <v>22</v>
      </c>
      <c r="J10" s="2" t="s">
        <v>35</v>
      </c>
    </row>
    <row r="11" spans="1:13" ht="18" customHeight="1" x14ac:dyDescent="0.3">
      <c r="A11" s="137" t="s">
        <v>18</v>
      </c>
      <c r="B11" s="26"/>
      <c r="C11" s="26">
        <f>SUM(C6:C10)-0.01</f>
        <v>73.02</v>
      </c>
      <c r="D11" s="26">
        <f>SUM(D6:D10)</f>
        <v>19.800000000000004</v>
      </c>
      <c r="E11" s="26">
        <f>SUM(E6:E10)</f>
        <v>24.700000000000003</v>
      </c>
      <c r="F11" s="26">
        <f>SUM(F6:F10)</f>
        <v>52.480000000000004</v>
      </c>
      <c r="G11" s="26">
        <f>SUM(G6:G10)</f>
        <v>520.35</v>
      </c>
      <c r="H11" s="10"/>
      <c r="I11" s="10"/>
      <c r="J11" s="85" t="s">
        <v>35</v>
      </c>
    </row>
    <row r="12" spans="1:13" ht="21" customHeight="1" x14ac:dyDescent="0.3">
      <c r="A12" s="393" t="s">
        <v>19</v>
      </c>
      <c r="B12" s="393"/>
      <c r="C12" s="393"/>
      <c r="D12" s="393"/>
      <c r="E12" s="393"/>
      <c r="F12" s="393"/>
      <c r="G12" s="393"/>
      <c r="H12" s="393"/>
      <c r="I12" s="393"/>
    </row>
    <row r="13" spans="1:13" s="8" customFormat="1" ht="55.5" customHeight="1" x14ac:dyDescent="0.25">
      <c r="A13" s="154" t="s">
        <v>91</v>
      </c>
      <c r="B13" s="18">
        <v>60</v>
      </c>
      <c r="C13" s="15">
        <v>5</v>
      </c>
      <c r="D13" s="15">
        <v>0.86</v>
      </c>
      <c r="E13" s="15">
        <v>3.65</v>
      </c>
      <c r="F13" s="15">
        <v>5.0199999999999996</v>
      </c>
      <c r="G13" s="15">
        <v>56.34</v>
      </c>
      <c r="H13" s="178" t="s">
        <v>268</v>
      </c>
      <c r="I13" s="18">
        <v>33</v>
      </c>
      <c r="J13" s="2" t="s">
        <v>35</v>
      </c>
    </row>
    <row r="14" spans="1:13" ht="28.5" customHeight="1" x14ac:dyDescent="0.3">
      <c r="A14" s="135" t="s">
        <v>92</v>
      </c>
      <c r="B14" s="20">
        <v>250</v>
      </c>
      <c r="C14" s="15">
        <v>15</v>
      </c>
      <c r="D14" s="32">
        <v>8.73</v>
      </c>
      <c r="E14" s="15">
        <v>6.38</v>
      </c>
      <c r="F14" s="15">
        <v>16.28</v>
      </c>
      <c r="G14" s="15">
        <v>157.26</v>
      </c>
      <c r="H14" s="18" t="s">
        <v>12</v>
      </c>
      <c r="I14" s="18" t="s">
        <v>93</v>
      </c>
    </row>
    <row r="15" spans="1:13" ht="30" customHeight="1" x14ac:dyDescent="0.3">
      <c r="A15" s="135" t="s">
        <v>123</v>
      </c>
      <c r="B15" s="18">
        <v>220</v>
      </c>
      <c r="C15" s="15">
        <v>45</v>
      </c>
      <c r="D15" s="15">
        <v>14.2</v>
      </c>
      <c r="E15" s="15">
        <v>13.5</v>
      </c>
      <c r="F15" s="15">
        <v>38.5</v>
      </c>
      <c r="G15" s="15">
        <v>324.3</v>
      </c>
      <c r="H15" s="18" t="s">
        <v>124</v>
      </c>
      <c r="I15" s="18">
        <v>627</v>
      </c>
      <c r="J15" s="85" t="s">
        <v>40</v>
      </c>
    </row>
    <row r="16" spans="1:13" ht="30" customHeight="1" x14ac:dyDescent="0.3">
      <c r="A16" s="21" t="s">
        <v>63</v>
      </c>
      <c r="B16" s="18">
        <v>200</v>
      </c>
      <c r="C16" s="15">
        <v>5</v>
      </c>
      <c r="D16" s="15">
        <v>0.3</v>
      </c>
      <c r="E16" s="15">
        <v>0</v>
      </c>
      <c r="F16" s="15">
        <v>7.48</v>
      </c>
      <c r="G16" s="15">
        <v>28.55</v>
      </c>
      <c r="H16" s="18" t="s">
        <v>12</v>
      </c>
      <c r="I16" s="18" t="s">
        <v>64</v>
      </c>
      <c r="J16" s="176"/>
      <c r="K16" s="22"/>
      <c r="L16" s="23"/>
      <c r="M16" s="24"/>
    </row>
    <row r="17" spans="1:13" ht="30" customHeight="1" x14ac:dyDescent="0.3">
      <c r="A17" s="21" t="s">
        <v>25</v>
      </c>
      <c r="B17" s="18">
        <v>80</v>
      </c>
      <c r="C17" s="15">
        <v>1.5</v>
      </c>
      <c r="D17" s="15">
        <v>6.5</v>
      </c>
      <c r="E17" s="15">
        <v>0.8</v>
      </c>
      <c r="F17" s="15">
        <v>33.799999999999997</v>
      </c>
      <c r="G17" s="15">
        <v>177.6</v>
      </c>
      <c r="H17" s="34" t="s">
        <v>26</v>
      </c>
      <c r="I17" s="18">
        <v>13003</v>
      </c>
      <c r="J17" s="85" t="s">
        <v>35</v>
      </c>
    </row>
    <row r="18" spans="1:13" ht="31.5" customHeight="1" x14ac:dyDescent="0.3">
      <c r="A18" s="139" t="s">
        <v>41</v>
      </c>
      <c r="B18" s="18">
        <v>30</v>
      </c>
      <c r="C18" s="15">
        <v>1.5</v>
      </c>
      <c r="D18" s="15">
        <v>2.4</v>
      </c>
      <c r="E18" s="15">
        <v>0.3</v>
      </c>
      <c r="F18" s="15">
        <v>14.6</v>
      </c>
      <c r="G18" s="15">
        <v>72.599999999999994</v>
      </c>
      <c r="H18" s="34" t="s">
        <v>26</v>
      </c>
      <c r="I18" s="18">
        <v>13002</v>
      </c>
      <c r="J18" s="85" t="s">
        <v>35</v>
      </c>
    </row>
    <row r="19" spans="1:13" ht="24" customHeight="1" x14ac:dyDescent="0.3">
      <c r="A19" s="241" t="s">
        <v>27</v>
      </c>
      <c r="B19" s="36"/>
      <c r="C19" s="37">
        <f>SUM(C13:C18)</f>
        <v>73</v>
      </c>
      <c r="D19" s="37">
        <f>SUM(D13:D18)</f>
        <v>32.99</v>
      </c>
      <c r="E19" s="37">
        <f>SUM(E13:E18)</f>
        <v>24.630000000000003</v>
      </c>
      <c r="F19" s="37">
        <f>SUM(F13:F18)</f>
        <v>115.67999999999999</v>
      </c>
      <c r="G19" s="37">
        <f>SUM(G13:G18)</f>
        <v>816.65</v>
      </c>
      <c r="H19" s="38"/>
      <c r="I19" s="112"/>
    </row>
    <row r="20" spans="1:13" ht="21" customHeight="1" x14ac:dyDescent="0.3">
      <c r="A20" s="140" t="s">
        <v>42</v>
      </c>
      <c r="B20" s="16"/>
      <c r="C20" s="40">
        <f>C11+C19</f>
        <v>146.01999999999998</v>
      </c>
      <c r="D20" s="40">
        <f>D11+D19</f>
        <v>52.790000000000006</v>
      </c>
      <c r="E20" s="40">
        <f>E11+E19</f>
        <v>49.330000000000005</v>
      </c>
      <c r="F20" s="40">
        <f>F11+F19</f>
        <v>168.16</v>
      </c>
      <c r="G20" s="40">
        <f>G11+G19</f>
        <v>1337</v>
      </c>
      <c r="H20" s="16"/>
      <c r="I20" s="116"/>
      <c r="J20" s="114"/>
    </row>
    <row r="21" spans="1:13" x14ac:dyDescent="0.3">
      <c r="A21" s="132"/>
      <c r="B21" s="5"/>
      <c r="C21" s="6"/>
      <c r="D21" s="6"/>
      <c r="E21" s="6"/>
      <c r="F21" s="6"/>
      <c r="G21" s="6"/>
      <c r="H21" s="6"/>
      <c r="I21" s="6"/>
    </row>
    <row r="22" spans="1:13" x14ac:dyDescent="0.3">
      <c r="A22" s="397" t="s">
        <v>276</v>
      </c>
      <c r="B22" s="397"/>
      <c r="C22" s="397"/>
      <c r="D22" s="397"/>
      <c r="E22" s="397"/>
      <c r="F22" s="397"/>
      <c r="G22" s="397"/>
      <c r="H22" s="397"/>
      <c r="I22" s="397"/>
    </row>
    <row r="23" spans="1:13" x14ac:dyDescent="0.3">
      <c r="A23" s="132"/>
      <c r="B23" s="7"/>
      <c r="C23" s="362" t="s">
        <v>0</v>
      </c>
      <c r="D23" s="362"/>
      <c r="E23" s="362"/>
      <c r="F23" s="362"/>
      <c r="G23" s="362"/>
      <c r="H23" s="6"/>
      <c r="I23" s="6"/>
    </row>
    <row r="24" spans="1:13" ht="8.25" customHeight="1" x14ac:dyDescent="0.3">
      <c r="A24" s="360" t="s">
        <v>1</v>
      </c>
      <c r="B24" s="363" t="s">
        <v>2</v>
      </c>
      <c r="C24" s="363" t="s">
        <v>3</v>
      </c>
      <c r="D24" s="360" t="s">
        <v>4</v>
      </c>
      <c r="E24" s="360" t="s">
        <v>5</v>
      </c>
      <c r="F24" s="359" t="s">
        <v>6</v>
      </c>
      <c r="G24" s="360" t="s">
        <v>7</v>
      </c>
      <c r="H24" s="359" t="s">
        <v>8</v>
      </c>
      <c r="I24" s="359" t="s">
        <v>9</v>
      </c>
    </row>
    <row r="25" spans="1:13" x14ac:dyDescent="0.3">
      <c r="A25" s="360"/>
      <c r="B25" s="363"/>
      <c r="C25" s="363"/>
      <c r="D25" s="360"/>
      <c r="E25" s="360"/>
      <c r="F25" s="359"/>
      <c r="G25" s="360"/>
      <c r="H25" s="359"/>
      <c r="I25" s="359"/>
    </row>
    <row r="26" spans="1:13" x14ac:dyDescent="0.3">
      <c r="A26" s="360"/>
      <c r="B26" s="9" t="s">
        <v>10</v>
      </c>
      <c r="C26" s="363"/>
      <c r="D26" s="10" t="s">
        <v>10</v>
      </c>
      <c r="E26" s="10" t="s">
        <v>10</v>
      </c>
      <c r="F26" s="11" t="s">
        <v>10</v>
      </c>
      <c r="G26" s="10" t="s">
        <v>11</v>
      </c>
      <c r="H26" s="359"/>
      <c r="I26" s="359"/>
    </row>
    <row r="27" spans="1:13" ht="21.75" customHeight="1" x14ac:dyDescent="0.3">
      <c r="A27" s="157" t="s">
        <v>59</v>
      </c>
      <c r="B27" s="18">
        <v>180</v>
      </c>
      <c r="C27" s="15">
        <f>C6</f>
        <v>19.579999999999998</v>
      </c>
      <c r="D27" s="15">
        <v>3.69</v>
      </c>
      <c r="E27" s="15">
        <v>7.29</v>
      </c>
      <c r="F27" s="15">
        <v>23.76</v>
      </c>
      <c r="G27" s="15">
        <v>174.96</v>
      </c>
      <c r="H27" s="18" t="s">
        <v>12</v>
      </c>
      <c r="I27" s="18" t="s">
        <v>60</v>
      </c>
      <c r="J27" s="133" t="s">
        <v>35</v>
      </c>
    </row>
    <row r="28" spans="1:13" ht="28.5" customHeight="1" x14ac:dyDescent="0.3">
      <c r="A28" s="21" t="s">
        <v>88</v>
      </c>
      <c r="B28" s="18">
        <v>100</v>
      </c>
      <c r="C28" s="15">
        <f>C7</f>
        <v>32.5</v>
      </c>
      <c r="D28" s="15">
        <v>13</v>
      </c>
      <c r="E28" s="15">
        <v>14.8</v>
      </c>
      <c r="F28" s="15">
        <v>3.5</v>
      </c>
      <c r="G28" s="15">
        <v>202.8</v>
      </c>
      <c r="H28" s="34" t="s">
        <v>87</v>
      </c>
      <c r="I28" s="18">
        <v>290</v>
      </c>
      <c r="J28" s="85" t="s">
        <v>40</v>
      </c>
    </row>
    <row r="29" spans="1:13" ht="23.25" customHeight="1" x14ac:dyDescent="0.3">
      <c r="A29" s="135" t="s">
        <v>16</v>
      </c>
      <c r="B29" s="18">
        <v>40</v>
      </c>
      <c r="C29" s="15">
        <f>C8</f>
        <v>4.7</v>
      </c>
      <c r="D29" s="15">
        <v>2.8</v>
      </c>
      <c r="E29" s="15">
        <v>0.8</v>
      </c>
      <c r="F29" s="15">
        <v>20</v>
      </c>
      <c r="G29" s="15">
        <v>105.6</v>
      </c>
      <c r="H29" s="18" t="s">
        <v>17</v>
      </c>
      <c r="I29" s="18">
        <v>125</v>
      </c>
      <c r="J29" s="85" t="s">
        <v>35</v>
      </c>
    </row>
    <row r="30" spans="1:13" ht="33" x14ac:dyDescent="0.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ht="38.25" x14ac:dyDescent="0.3">
      <c r="A31" s="182" t="s">
        <v>51</v>
      </c>
      <c r="B31" s="31">
        <v>100</v>
      </c>
      <c r="C31" s="15">
        <f>C10</f>
        <v>10.51</v>
      </c>
      <c r="D31" s="32">
        <v>0.99</v>
      </c>
      <c r="E31" s="32">
        <v>5.15</v>
      </c>
      <c r="F31" s="32">
        <v>3</v>
      </c>
      <c r="G31" s="32">
        <v>62.42</v>
      </c>
      <c r="H31" s="31" t="s">
        <v>12</v>
      </c>
      <c r="I31" s="31" t="s">
        <v>22</v>
      </c>
      <c r="J31" s="2" t="s">
        <v>35</v>
      </c>
    </row>
    <row r="32" spans="1:13" ht="21.75" customHeight="1" x14ac:dyDescent="0.3">
      <c r="A32" s="137" t="s">
        <v>18</v>
      </c>
      <c r="B32" s="26"/>
      <c r="C32" s="26">
        <f>SUM(C27:C31)-0.01</f>
        <v>73.02</v>
      </c>
      <c r="D32" s="26">
        <f>SUM(D27:D31)</f>
        <v>20.78</v>
      </c>
      <c r="E32" s="26">
        <f>SUM(E27:E31)</f>
        <v>28.04</v>
      </c>
      <c r="F32" s="26">
        <f>SUM(F27:F31)</f>
        <v>57.740000000000009</v>
      </c>
      <c r="G32" s="26">
        <f>SUM(G27:G31)</f>
        <v>574.33000000000004</v>
      </c>
      <c r="H32" s="10"/>
      <c r="I32" s="99"/>
      <c r="J32" s="85" t="s">
        <v>35</v>
      </c>
    </row>
    <row r="33" spans="1:13" ht="22.5" customHeight="1" x14ac:dyDescent="0.3">
      <c r="A33" s="393" t="s">
        <v>19</v>
      </c>
      <c r="B33" s="393"/>
      <c r="C33" s="393"/>
      <c r="D33" s="393"/>
      <c r="E33" s="393"/>
      <c r="F33" s="393"/>
      <c r="G33" s="393"/>
      <c r="H33" s="393"/>
      <c r="I33" s="393"/>
    </row>
    <row r="34" spans="1:13" ht="63.75" customHeight="1" x14ac:dyDescent="0.3">
      <c r="A34" s="144" t="s">
        <v>91</v>
      </c>
      <c r="B34" s="29">
        <v>100</v>
      </c>
      <c r="C34" s="30">
        <v>5</v>
      </c>
      <c r="D34" s="30">
        <v>1.43</v>
      </c>
      <c r="E34" s="30">
        <v>6.09</v>
      </c>
      <c r="F34" s="30">
        <v>8.36</v>
      </c>
      <c r="G34" s="30">
        <v>93.9</v>
      </c>
      <c r="H34" s="178" t="s">
        <v>268</v>
      </c>
      <c r="I34" s="18">
        <v>33</v>
      </c>
      <c r="J34" s="2" t="s">
        <v>35</v>
      </c>
    </row>
    <row r="35" spans="1:13" ht="25.5" customHeight="1" x14ac:dyDescent="0.3">
      <c r="A35" s="135" t="s">
        <v>92</v>
      </c>
      <c r="B35" s="20">
        <v>300</v>
      </c>
      <c r="C35" s="15">
        <f>C14</f>
        <v>15</v>
      </c>
      <c r="D35" s="32">
        <v>12.25</v>
      </c>
      <c r="E35" s="15">
        <v>8.68</v>
      </c>
      <c r="F35" s="15">
        <v>24.42</v>
      </c>
      <c r="G35" s="15">
        <v>223.83</v>
      </c>
      <c r="H35" s="18" t="s">
        <v>12</v>
      </c>
      <c r="I35" s="18" t="s">
        <v>93</v>
      </c>
      <c r="J35" s="85" t="s">
        <v>35</v>
      </c>
    </row>
    <row r="36" spans="1:13" ht="27.75" customHeight="1" x14ac:dyDescent="0.3">
      <c r="A36" s="135" t="s">
        <v>123</v>
      </c>
      <c r="B36" s="18">
        <v>250</v>
      </c>
      <c r="C36" s="15">
        <f>C15</f>
        <v>45</v>
      </c>
      <c r="D36" s="15">
        <v>16.399999999999999</v>
      </c>
      <c r="E36" s="15">
        <v>13.7</v>
      </c>
      <c r="F36" s="15">
        <v>54.3</v>
      </c>
      <c r="G36" s="15">
        <v>395.1</v>
      </c>
      <c r="H36" s="18" t="s">
        <v>124</v>
      </c>
      <c r="I36" s="18">
        <v>627</v>
      </c>
      <c r="J36" s="85" t="s">
        <v>40</v>
      </c>
    </row>
    <row r="37" spans="1:13" ht="33" x14ac:dyDescent="0.3">
      <c r="A37" s="21" t="s">
        <v>63</v>
      </c>
      <c r="B37" s="18">
        <v>200</v>
      </c>
      <c r="C37" s="15">
        <f>C16</f>
        <v>5</v>
      </c>
      <c r="D37" s="15">
        <v>0.3</v>
      </c>
      <c r="E37" s="15">
        <v>0</v>
      </c>
      <c r="F37" s="15">
        <v>7.48</v>
      </c>
      <c r="G37" s="15">
        <v>28.55</v>
      </c>
      <c r="H37" s="18" t="s">
        <v>12</v>
      </c>
      <c r="I37" s="18" t="s">
        <v>64</v>
      </c>
      <c r="J37" s="176"/>
      <c r="K37" s="22"/>
      <c r="L37" s="23"/>
      <c r="M37" s="24"/>
    </row>
    <row r="38" spans="1:13" ht="31.5" customHeight="1" x14ac:dyDescent="0.3">
      <c r="A38" s="21" t="s">
        <v>25</v>
      </c>
      <c r="B38" s="18">
        <v>80</v>
      </c>
      <c r="C38" s="15">
        <f>C17</f>
        <v>1.5</v>
      </c>
      <c r="D38" s="15">
        <v>6.5</v>
      </c>
      <c r="E38" s="15">
        <v>0.8</v>
      </c>
      <c r="F38" s="15">
        <v>33.799999999999997</v>
      </c>
      <c r="G38" s="15">
        <v>177.6</v>
      </c>
      <c r="H38" s="34" t="s">
        <v>26</v>
      </c>
      <c r="I38" s="18">
        <v>13003</v>
      </c>
      <c r="J38" s="85" t="s">
        <v>35</v>
      </c>
    </row>
    <row r="39" spans="1:13" ht="25.5" customHeight="1" x14ac:dyDescent="0.3">
      <c r="A39" s="139" t="s">
        <v>41</v>
      </c>
      <c r="B39" s="18">
        <v>30</v>
      </c>
      <c r="C39" s="15">
        <f>C18</f>
        <v>1.5</v>
      </c>
      <c r="D39" s="15">
        <v>2.4</v>
      </c>
      <c r="E39" s="15">
        <v>0.3</v>
      </c>
      <c r="F39" s="15">
        <v>14.6</v>
      </c>
      <c r="G39" s="15">
        <v>72.599999999999994</v>
      </c>
      <c r="H39" s="34" t="s">
        <v>26</v>
      </c>
      <c r="I39" s="18">
        <v>13002</v>
      </c>
      <c r="J39" s="85" t="s">
        <v>35</v>
      </c>
    </row>
    <row r="40" spans="1:13" ht="18.75" customHeight="1" x14ac:dyDescent="0.3">
      <c r="A40" s="241" t="s">
        <v>27</v>
      </c>
      <c r="B40" s="36"/>
      <c r="C40" s="37">
        <f>SUM(C34:C39)</f>
        <v>73</v>
      </c>
      <c r="D40" s="37">
        <f>SUM(D34:D39)</f>
        <v>39.279999999999994</v>
      </c>
      <c r="E40" s="37">
        <f>SUM(E34:E39)</f>
        <v>29.57</v>
      </c>
      <c r="F40" s="37">
        <f>SUM(F34:F39)</f>
        <v>142.96</v>
      </c>
      <c r="G40" s="37">
        <f>SUM(G34:G39)</f>
        <v>991.58</v>
      </c>
      <c r="H40" s="38"/>
      <c r="I40" s="112"/>
    </row>
    <row r="41" spans="1:13" ht="17.25" customHeight="1" x14ac:dyDescent="0.3">
      <c r="A41" s="140" t="s">
        <v>42</v>
      </c>
      <c r="B41" s="16"/>
      <c r="C41" s="40">
        <f>C40+C32</f>
        <v>146.01999999999998</v>
      </c>
      <c r="D41" s="40">
        <f>D32+D40</f>
        <v>60.059999999999995</v>
      </c>
      <c r="E41" s="40">
        <f>E32+E40</f>
        <v>57.61</v>
      </c>
      <c r="F41" s="40">
        <f>F32+F40</f>
        <v>200.70000000000002</v>
      </c>
      <c r="G41" s="40">
        <f>G32+G40</f>
        <v>1565.91</v>
      </c>
      <c r="H41" s="16"/>
      <c r="I41" s="116"/>
      <c r="J41" s="114"/>
    </row>
    <row r="42" spans="1:13" x14ac:dyDescent="0.3">
      <c r="A42" s="140" t="s">
        <v>277</v>
      </c>
      <c r="B42" s="16"/>
      <c r="C42" s="16"/>
      <c r="D42" s="40">
        <f>'1 день'!D46+'2 день'!D44+'3 день'!D42+'4 день'!D44+'5 день'!D42+'6 день'!D42+'7 день'!D46+'8 день'!D43+'9 день'!D45+'10 день'!D41</f>
        <v>579.79999999999995</v>
      </c>
      <c r="E42" s="40">
        <f>'1 день'!E46+'2 день'!E44+'3 день'!E42+'4 день'!E44+'5 день'!E42+'6 день'!E42+'7 день'!E46+'8 день'!E43+'9 день'!E45+'10 день'!E41</f>
        <v>658.9</v>
      </c>
      <c r="F42" s="40">
        <f>'1 день'!F46+'2 день'!F44+'3 день'!F42+'4 день'!F44+'5 день'!F42+'6 день'!F42+'7 день'!F46+'8 день'!F43+'9 день'!F45+'10 день'!F41</f>
        <v>2236.7599999999998</v>
      </c>
      <c r="G42" s="40">
        <f>'1 день'!G46+'2 день'!G44+'3 день'!G42+'4 день'!G44+'5 день'!G42+'6 день'!G42+'7 день'!G46+'8 день'!G43+'9 день'!G45+'10 день'!G41</f>
        <v>16656.47</v>
      </c>
      <c r="H42" s="16"/>
      <c r="I42" s="116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44"/>
  <sheetViews>
    <sheetView topLeftCell="A10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66" t="s">
        <v>153</v>
      </c>
      <c r="B1" s="366"/>
      <c r="C1" s="366"/>
      <c r="D1" s="366"/>
      <c r="E1" s="366"/>
      <c r="F1" s="366"/>
      <c r="G1" s="366"/>
      <c r="H1" s="366"/>
      <c r="I1" s="366"/>
      <c r="J1" s="366" t="s">
        <v>128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137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138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50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53" t="s">
        <v>143</v>
      </c>
      <c r="B10" s="47"/>
      <c r="C10" s="367" t="s">
        <v>45</v>
      </c>
      <c r="D10" s="368"/>
      <c r="E10" s="368"/>
      <c r="F10" s="369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80" t="s">
        <v>149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 spans="1:12" s="55" customFormat="1" ht="19.5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80" t="s">
        <v>144</v>
      </c>
      <c r="B13" s="380"/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67" t="s">
        <v>151</v>
      </c>
      <c r="B15" s="368"/>
      <c r="C15" s="368"/>
      <c r="D15" s="368"/>
      <c r="E15" s="368"/>
      <c r="F15" s="368"/>
      <c r="G15" s="368"/>
      <c r="H15" s="368"/>
      <c r="I15" s="368"/>
      <c r="J15" s="368"/>
      <c r="K15" s="368"/>
      <c r="L15" s="369"/>
    </row>
    <row r="16" spans="1:12" ht="16.5" customHeight="1" x14ac:dyDescent="0.2">
      <c r="A16" s="46" t="s">
        <v>146</v>
      </c>
      <c r="B16" s="47">
        <v>5</v>
      </c>
      <c r="C16" s="48">
        <v>5</v>
      </c>
      <c r="D16" s="49">
        <v>320</v>
      </c>
      <c r="E16" s="49">
        <f>D16/100*35+D16</f>
        <v>432</v>
      </c>
      <c r="F16" s="50">
        <f>(B16*E16)/1000</f>
        <v>2.16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46" t="s">
        <v>147</v>
      </c>
      <c r="B17" s="47">
        <v>25.3</v>
      </c>
      <c r="C17" s="48">
        <v>25.3</v>
      </c>
      <c r="D17" s="49">
        <v>55</v>
      </c>
      <c r="E17" s="49">
        <f>D17/100*35+D17</f>
        <v>74.25</v>
      </c>
      <c r="F17" s="50">
        <f>(B17*E17)/1000</f>
        <v>1.878525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46" t="s">
        <v>152</v>
      </c>
      <c r="B18" s="47">
        <v>9</v>
      </c>
      <c r="C18" s="49">
        <v>7.2</v>
      </c>
      <c r="D18" s="49">
        <v>140</v>
      </c>
      <c r="E18" s="49">
        <f>D18/100*35+D18</f>
        <v>189</v>
      </c>
      <c r="F18" s="50">
        <f>(B18*E18)/1000</f>
        <v>1.7010000000000001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67">
        <v>200</v>
      </c>
      <c r="D19" s="368"/>
      <c r="E19" s="368"/>
      <c r="F19" s="369"/>
      <c r="G19" s="54">
        <f>F15+F16+F17+F18</f>
        <v>5.7395250000000004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 x14ac:dyDescent="0.25">
      <c r="A20" s="367" t="s">
        <v>16</v>
      </c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9"/>
    </row>
    <row r="21" spans="1:12" s="63" customFormat="1" ht="18" customHeight="1" x14ac:dyDescent="0.25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s="63" customFormat="1" ht="15.75" customHeight="1" x14ac:dyDescent="0.25">
      <c r="A22" s="367" t="s">
        <v>262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9"/>
    </row>
    <row r="23" spans="1:12" ht="18.75" customHeight="1" x14ac:dyDescent="0.2">
      <c r="A23" s="46" t="s">
        <v>263</v>
      </c>
      <c r="B23" s="47">
        <v>55</v>
      </c>
      <c r="C23" s="48">
        <v>55</v>
      </c>
      <c r="D23" s="49">
        <v>164</v>
      </c>
      <c r="E23" s="50">
        <f>D23/100*35+D23</f>
        <v>221.4</v>
      </c>
      <c r="F23" s="50">
        <f>(B23*E23)/1000</f>
        <v>12.177</v>
      </c>
      <c r="G23" s="62">
        <f>F23</f>
        <v>12.177</v>
      </c>
      <c r="H23" s="52">
        <v>4.32</v>
      </c>
      <c r="I23" s="52">
        <v>3.2</v>
      </c>
      <c r="J23" s="52">
        <v>30.6</v>
      </c>
      <c r="K23" s="52">
        <v>19</v>
      </c>
      <c r="L23" s="52"/>
    </row>
    <row r="24" spans="1:12" ht="17.25" customHeight="1" x14ac:dyDescent="0.2">
      <c r="A24" s="376"/>
      <c r="B24" s="377"/>
      <c r="C24" s="377"/>
      <c r="D24" s="378"/>
      <c r="E24" s="65"/>
      <c r="F24" s="62"/>
      <c r="G24" s="62">
        <f>G10+G12+G14+G19+G21+G23</f>
        <v>73.023525000000006</v>
      </c>
      <c r="H24" s="62">
        <f>H10+H14+H17+H21+H23</f>
        <v>22.37</v>
      </c>
      <c r="I24" s="62">
        <f>I10+I14+I17+I21+I23</f>
        <v>21.35</v>
      </c>
      <c r="J24" s="62">
        <f>J10+J14+J17+J21+J23</f>
        <v>133.69999999999999</v>
      </c>
      <c r="K24" s="62">
        <f>K10+K14+K17+K21+K23</f>
        <v>662</v>
      </c>
      <c r="L24" s="62">
        <f>L10+L14+L17+L21+L23</f>
        <v>1.37</v>
      </c>
    </row>
    <row r="25" spans="1:12" ht="16.5" customHeight="1" x14ac:dyDescent="0.3">
      <c r="A25" s="387" t="s">
        <v>154</v>
      </c>
      <c r="B25" s="388"/>
      <c r="C25" s="388"/>
      <c r="D25" s="388"/>
      <c r="E25" s="388"/>
      <c r="F25" s="388"/>
      <c r="G25" s="388"/>
      <c r="H25" s="388"/>
      <c r="I25" s="388"/>
      <c r="J25" s="388"/>
      <c r="K25" s="388"/>
      <c r="L25" s="388"/>
    </row>
    <row r="26" spans="1:12" s="66" customFormat="1" x14ac:dyDescent="0.2">
      <c r="A26" s="367" t="s">
        <v>36</v>
      </c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9"/>
    </row>
    <row r="27" spans="1:12" s="66" customFormat="1" x14ac:dyDescent="0.2">
      <c r="A27" s="67" t="s">
        <v>165</v>
      </c>
      <c r="B27" s="52">
        <v>63</v>
      </c>
      <c r="C27" s="52">
        <v>50.4</v>
      </c>
      <c r="D27" s="68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 x14ac:dyDescent="0.2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 x14ac:dyDescent="0.2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 x14ac:dyDescent="0.2">
      <c r="A33" s="72" t="s">
        <v>143</v>
      </c>
      <c r="B33" s="381" t="s">
        <v>186</v>
      </c>
      <c r="C33" s="382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67" t="s">
        <v>177</v>
      </c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9"/>
    </row>
    <row r="35" spans="1:12" x14ac:dyDescent="0.2">
      <c r="A35" s="67" t="s">
        <v>169</v>
      </c>
      <c r="B35" s="52">
        <v>75</v>
      </c>
      <c r="C35" s="52">
        <v>60</v>
      </c>
      <c r="D35" s="52">
        <v>24</v>
      </c>
      <c r="E35" s="52">
        <f>D35/100*35+D35</f>
        <v>32.4</v>
      </c>
      <c r="F35" s="51">
        <f>(B35*E35)/1000</f>
        <v>2.4300000000000002</v>
      </c>
      <c r="G35" s="51"/>
      <c r="H35" s="41"/>
      <c r="I35" s="41"/>
      <c r="J35" s="41"/>
      <c r="K35" s="41"/>
      <c r="L35" s="41"/>
    </row>
    <row r="36" spans="1:12" x14ac:dyDescent="0.2">
      <c r="A36" s="67" t="s">
        <v>159</v>
      </c>
      <c r="B36" s="52">
        <v>50</v>
      </c>
      <c r="C36" s="52">
        <v>36</v>
      </c>
      <c r="D36" s="52">
        <v>45</v>
      </c>
      <c r="E36" s="52">
        <f t="shared" ref="E36:E43" si="2">D36/100*35+D36</f>
        <v>60.75</v>
      </c>
      <c r="F36" s="51">
        <f>(B36*E36)/1000</f>
        <v>3.0375000000000001</v>
      </c>
      <c r="G36" s="51"/>
      <c r="H36" s="41"/>
      <c r="I36" s="41"/>
      <c r="J36" s="41"/>
      <c r="K36" s="41"/>
      <c r="L36" s="41"/>
    </row>
    <row r="37" spans="1:12" x14ac:dyDescent="0.2">
      <c r="A37" s="67" t="s">
        <v>170</v>
      </c>
      <c r="B37" s="52">
        <v>15</v>
      </c>
      <c r="C37" s="52">
        <v>12.6</v>
      </c>
      <c r="D37" s="52">
        <v>24</v>
      </c>
      <c r="E37" s="52">
        <f t="shared" si="2"/>
        <v>32.4</v>
      </c>
      <c r="F37" s="51">
        <f t="shared" ref="F37:F43" si="3">(B37*E37)/1000</f>
        <v>0.48599999999999999</v>
      </c>
      <c r="G37" s="51"/>
      <c r="H37" s="41"/>
      <c r="I37" s="41"/>
      <c r="J37" s="41"/>
      <c r="K37" s="41"/>
      <c r="L37" s="41"/>
    </row>
    <row r="38" spans="1:12" x14ac:dyDescent="0.2">
      <c r="A38" s="67" t="s">
        <v>162</v>
      </c>
      <c r="B38" s="52">
        <v>20</v>
      </c>
      <c r="C38" s="52">
        <v>16</v>
      </c>
      <c r="D38" s="52">
        <v>30</v>
      </c>
      <c r="E38" s="52">
        <f t="shared" si="2"/>
        <v>40.5</v>
      </c>
      <c r="F38" s="51">
        <f t="shared" si="3"/>
        <v>0.81</v>
      </c>
      <c r="G38" s="51"/>
      <c r="H38" s="41"/>
      <c r="I38" s="41"/>
      <c r="J38" s="41"/>
      <c r="K38" s="41"/>
      <c r="L38" s="41"/>
    </row>
    <row r="39" spans="1:12" x14ac:dyDescent="0.2">
      <c r="A39" s="67" t="s">
        <v>167</v>
      </c>
      <c r="B39" s="52">
        <v>3</v>
      </c>
      <c r="C39" s="52">
        <v>3</v>
      </c>
      <c r="D39" s="52">
        <v>157</v>
      </c>
      <c r="E39" s="52">
        <f t="shared" si="2"/>
        <v>211.95</v>
      </c>
      <c r="F39" s="51">
        <f t="shared" si="3"/>
        <v>0.63584999999999992</v>
      </c>
      <c r="G39" s="51"/>
      <c r="H39" s="41"/>
      <c r="I39" s="41"/>
      <c r="J39" s="41"/>
      <c r="K39" s="41"/>
      <c r="L39" s="41"/>
    </row>
    <row r="40" spans="1:12" x14ac:dyDescent="0.2">
      <c r="A40" s="67" t="s">
        <v>171</v>
      </c>
      <c r="B40" s="52">
        <v>6</v>
      </c>
      <c r="C40" s="52">
        <v>6</v>
      </c>
      <c r="D40" s="52">
        <v>144</v>
      </c>
      <c r="E40" s="52">
        <f t="shared" si="2"/>
        <v>194.4</v>
      </c>
      <c r="F40" s="51">
        <f t="shared" si="3"/>
        <v>1.1664000000000001</v>
      </c>
      <c r="G40" s="51"/>
      <c r="H40" s="41"/>
      <c r="I40" s="41"/>
      <c r="J40" s="41"/>
      <c r="K40" s="41"/>
      <c r="L40" s="41"/>
    </row>
    <row r="41" spans="1:12" x14ac:dyDescent="0.2">
      <c r="A41" s="67" t="s">
        <v>168</v>
      </c>
      <c r="B41" s="52">
        <v>2</v>
      </c>
      <c r="C41" s="52">
        <v>2</v>
      </c>
      <c r="D41" s="52">
        <v>17</v>
      </c>
      <c r="E41" s="52">
        <f t="shared" si="2"/>
        <v>22.95</v>
      </c>
      <c r="F41" s="51">
        <f t="shared" si="3"/>
        <v>4.5899999999999996E-2</v>
      </c>
      <c r="G41" s="51"/>
      <c r="H41" s="41"/>
      <c r="I41" s="41"/>
      <c r="J41" s="41"/>
      <c r="K41" s="41"/>
      <c r="L41" s="41"/>
    </row>
    <row r="42" spans="1:12" x14ac:dyDescent="0.2">
      <c r="A42" s="67" t="s">
        <v>172</v>
      </c>
      <c r="B42" s="52">
        <v>0.05</v>
      </c>
      <c r="C42" s="52">
        <v>0.05</v>
      </c>
      <c r="D42" s="52">
        <v>450</v>
      </c>
      <c r="E42" s="52">
        <f t="shared" si="2"/>
        <v>607.5</v>
      </c>
      <c r="F42" s="51">
        <f t="shared" si="3"/>
        <v>3.0374999999999999E-2</v>
      </c>
      <c r="G42" s="51"/>
      <c r="H42" s="41"/>
      <c r="I42" s="41"/>
      <c r="J42" s="41"/>
      <c r="K42" s="41"/>
      <c r="L42" s="41"/>
    </row>
    <row r="43" spans="1:12" x14ac:dyDescent="0.2">
      <c r="A43" s="67" t="s">
        <v>156</v>
      </c>
      <c r="B43" s="52">
        <v>30</v>
      </c>
      <c r="C43" s="52">
        <v>24</v>
      </c>
      <c r="D43" s="52">
        <v>90</v>
      </c>
      <c r="E43" s="52">
        <f t="shared" si="2"/>
        <v>121.5</v>
      </c>
      <c r="F43" s="51">
        <f t="shared" si="3"/>
        <v>3.645</v>
      </c>
      <c r="G43" s="51"/>
      <c r="H43" s="41"/>
      <c r="I43" s="41"/>
      <c r="J43" s="41"/>
      <c r="K43" s="41"/>
      <c r="L43" s="41"/>
    </row>
    <row r="44" spans="1:12" x14ac:dyDescent="0.2">
      <c r="A44" s="67" t="s">
        <v>173</v>
      </c>
      <c r="B44" s="52">
        <v>150</v>
      </c>
      <c r="C44" s="52">
        <v>150</v>
      </c>
      <c r="D44" s="52"/>
      <c r="E44" s="52"/>
      <c r="F44" s="51">
        <f>(B44*E44)/1000</f>
        <v>0</v>
      </c>
      <c r="G44" s="51"/>
      <c r="H44" s="41"/>
      <c r="I44" s="41"/>
      <c r="J44" s="41"/>
      <c r="K44" s="41"/>
      <c r="L44" s="41"/>
    </row>
    <row r="45" spans="1:12" x14ac:dyDescent="0.2">
      <c r="A45" s="72" t="s">
        <v>143</v>
      </c>
      <c r="B45" s="381" t="s">
        <v>185</v>
      </c>
      <c r="C45" s="382"/>
      <c r="D45" s="73"/>
      <c r="E45" s="73"/>
      <c r="F45" s="74"/>
      <c r="G45" s="75">
        <v>15</v>
      </c>
      <c r="H45" s="76"/>
      <c r="I45" s="76"/>
      <c r="J45" s="76"/>
      <c r="K45" s="76"/>
      <c r="L45" s="76"/>
    </row>
    <row r="46" spans="1:12" x14ac:dyDescent="0.2">
      <c r="A46" s="367" t="s">
        <v>38</v>
      </c>
      <c r="B46" s="368"/>
      <c r="C46" s="368"/>
      <c r="D46" s="368"/>
      <c r="E46" s="368"/>
      <c r="F46" s="368"/>
      <c r="G46" s="368"/>
      <c r="H46" s="368"/>
      <c r="I46" s="368"/>
      <c r="J46" s="368"/>
      <c r="K46" s="368"/>
      <c r="L46" s="369"/>
    </row>
    <row r="47" spans="1:12" x14ac:dyDescent="0.2">
      <c r="A47" s="67" t="s">
        <v>139</v>
      </c>
      <c r="B47" s="52">
        <v>72</v>
      </c>
      <c r="C47" s="52">
        <v>71.28</v>
      </c>
      <c r="D47" s="52">
        <v>64</v>
      </c>
      <c r="E47" s="52">
        <f>D47/100*35+D47</f>
        <v>86.4</v>
      </c>
      <c r="F47" s="51">
        <f>(B47*E47)/1000</f>
        <v>6.2208000000000006</v>
      </c>
      <c r="G47" s="51"/>
      <c r="H47" s="41"/>
      <c r="I47" s="41"/>
      <c r="J47" s="41"/>
      <c r="K47" s="41"/>
      <c r="L47" s="41"/>
    </row>
    <row r="48" spans="1:12" x14ac:dyDescent="0.2">
      <c r="A48" s="67" t="s">
        <v>142</v>
      </c>
      <c r="B48" s="52">
        <v>9</v>
      </c>
      <c r="C48" s="52">
        <v>9</v>
      </c>
      <c r="D48" s="52">
        <v>395.5</v>
      </c>
      <c r="E48" s="52">
        <f>D48/100*35+D48</f>
        <v>533.92499999999995</v>
      </c>
      <c r="F48" s="51">
        <f t="shared" ref="F48:F56" si="4">(B48*E48)/1000</f>
        <v>4.8053249999999998</v>
      </c>
      <c r="G48" s="51"/>
      <c r="H48" s="41"/>
      <c r="I48" s="41"/>
      <c r="J48" s="41"/>
      <c r="K48" s="41"/>
      <c r="L48" s="41"/>
    </row>
    <row r="49" spans="1:12" x14ac:dyDescent="0.2">
      <c r="A49" s="67" t="s">
        <v>168</v>
      </c>
      <c r="B49" s="52">
        <v>0.7</v>
      </c>
      <c r="C49" s="52">
        <v>0.7</v>
      </c>
      <c r="D49" s="52">
        <v>17</v>
      </c>
      <c r="E49" s="52">
        <f>D49/100*35+D49</f>
        <v>22.95</v>
      </c>
      <c r="F49" s="51">
        <f t="shared" si="4"/>
        <v>1.6064999999999999E-2</v>
      </c>
      <c r="G49" s="51"/>
      <c r="H49" s="41"/>
      <c r="I49" s="41"/>
      <c r="J49" s="41"/>
      <c r="K49" s="41"/>
      <c r="L49" s="41"/>
    </row>
    <row r="50" spans="1:12" x14ac:dyDescent="0.2">
      <c r="A50" s="72" t="s">
        <v>143</v>
      </c>
      <c r="B50" s="381" t="s">
        <v>187</v>
      </c>
      <c r="C50" s="382"/>
      <c r="D50" s="52"/>
      <c r="E50" s="52"/>
      <c r="F50" s="51"/>
      <c r="G50" s="51">
        <v>15</v>
      </c>
      <c r="H50" s="41"/>
      <c r="I50" s="41"/>
      <c r="J50" s="41"/>
      <c r="K50" s="41"/>
      <c r="L50" s="41"/>
    </row>
    <row r="51" spans="1:12" x14ac:dyDescent="0.2">
      <c r="A51" s="383" t="s">
        <v>55</v>
      </c>
      <c r="B51" s="384"/>
      <c r="C51" s="384"/>
      <c r="D51" s="384"/>
      <c r="E51" s="384"/>
      <c r="F51" s="384"/>
      <c r="G51" s="384"/>
      <c r="H51" s="384"/>
      <c r="I51" s="384"/>
      <c r="J51" s="384"/>
      <c r="K51" s="384"/>
      <c r="L51" s="385"/>
    </row>
    <row r="52" spans="1:12" ht="16.5" x14ac:dyDescent="0.2">
      <c r="A52" s="77" t="s">
        <v>175</v>
      </c>
      <c r="B52" s="16">
        <v>105</v>
      </c>
      <c r="C52" s="16">
        <v>78.75</v>
      </c>
      <c r="D52" s="52">
        <v>184</v>
      </c>
      <c r="E52" s="52">
        <f>D52/100*35+D52</f>
        <v>248.4</v>
      </c>
      <c r="F52" s="51">
        <f t="shared" si="4"/>
        <v>26.082000000000001</v>
      </c>
      <c r="G52" s="51"/>
      <c r="H52" s="41"/>
      <c r="I52" s="41"/>
      <c r="J52" s="41"/>
      <c r="K52" s="41"/>
      <c r="L52" s="41"/>
    </row>
    <row r="53" spans="1:12" ht="16.5" x14ac:dyDescent="0.2">
      <c r="A53" s="77" t="s">
        <v>148</v>
      </c>
      <c r="B53" s="16">
        <v>25</v>
      </c>
      <c r="C53" s="16">
        <v>25</v>
      </c>
      <c r="D53" s="52">
        <v>58</v>
      </c>
      <c r="E53" s="52">
        <f>D53/100*35+D53</f>
        <v>78.3</v>
      </c>
      <c r="F53" s="51">
        <f t="shared" si="4"/>
        <v>1.9575</v>
      </c>
      <c r="G53" s="51"/>
      <c r="H53" s="41"/>
      <c r="I53" s="41"/>
      <c r="J53" s="41"/>
      <c r="K53" s="41"/>
      <c r="L53" s="41"/>
    </row>
    <row r="54" spans="1:12" ht="16.5" x14ac:dyDescent="0.2">
      <c r="A54" s="77" t="s">
        <v>157</v>
      </c>
      <c r="B54" s="16">
        <v>2</v>
      </c>
      <c r="C54" s="16">
        <v>2</v>
      </c>
      <c r="D54" s="52">
        <v>157</v>
      </c>
      <c r="E54" s="52">
        <f>D54/100*35+D54</f>
        <v>211.95</v>
      </c>
      <c r="F54" s="51">
        <f t="shared" si="4"/>
        <v>0.4239</v>
      </c>
      <c r="G54" s="51"/>
      <c r="H54" s="41"/>
      <c r="I54" s="41"/>
      <c r="J54" s="41"/>
      <c r="K54" s="41"/>
      <c r="L54" s="41"/>
    </row>
    <row r="55" spans="1:12" ht="16.5" x14ac:dyDescent="0.2">
      <c r="A55" s="77" t="s">
        <v>140</v>
      </c>
      <c r="B55" s="16">
        <v>20</v>
      </c>
      <c r="C55" s="16">
        <v>20</v>
      </c>
      <c r="D55" s="52">
        <v>62</v>
      </c>
      <c r="E55" s="52">
        <f>D55/100*35+D55</f>
        <v>83.7</v>
      </c>
      <c r="F55" s="51">
        <f t="shared" si="4"/>
        <v>1.6739999999999999</v>
      </c>
      <c r="G55" s="51"/>
      <c r="H55" s="41"/>
      <c r="I55" s="41"/>
      <c r="J55" s="41"/>
      <c r="K55" s="41"/>
      <c r="L55" s="41"/>
    </row>
    <row r="56" spans="1:12" ht="16.5" x14ac:dyDescent="0.2">
      <c r="A56" s="77" t="s">
        <v>168</v>
      </c>
      <c r="B56" s="16">
        <v>0.5</v>
      </c>
      <c r="C56" s="16">
        <v>0.5</v>
      </c>
      <c r="D56" s="52">
        <v>17</v>
      </c>
      <c r="E56" s="52">
        <f>D56/100*35+D56</f>
        <v>22.95</v>
      </c>
      <c r="F56" s="51">
        <f t="shared" si="4"/>
        <v>1.1474999999999999E-2</v>
      </c>
      <c r="G56" s="51"/>
      <c r="H56" s="41"/>
      <c r="I56" s="41"/>
      <c r="J56" s="41"/>
      <c r="K56" s="41"/>
      <c r="L56" s="41"/>
    </row>
    <row r="57" spans="1:12" ht="15" customHeight="1" x14ac:dyDescent="0.2">
      <c r="A57" s="72" t="s">
        <v>143</v>
      </c>
      <c r="B57" s="381">
        <v>90</v>
      </c>
      <c r="C57" s="382"/>
      <c r="D57" s="73"/>
      <c r="E57" s="73"/>
      <c r="F57" s="74"/>
      <c r="G57" s="62">
        <v>35</v>
      </c>
      <c r="H57" s="41"/>
      <c r="I57" s="41"/>
      <c r="J57" s="41"/>
      <c r="K57" s="41"/>
      <c r="L57" s="41"/>
    </row>
    <row r="58" spans="1:12" x14ac:dyDescent="0.2">
      <c r="A58" s="367" t="s">
        <v>23</v>
      </c>
      <c r="B58" s="368"/>
      <c r="C58" s="368"/>
      <c r="D58" s="368"/>
      <c r="E58" s="368"/>
      <c r="F58" s="368"/>
      <c r="G58" s="368"/>
      <c r="H58" s="368"/>
      <c r="I58" s="368"/>
      <c r="J58" s="368"/>
      <c r="K58" s="368"/>
      <c r="L58" s="369"/>
    </row>
    <row r="59" spans="1:12" x14ac:dyDescent="0.2">
      <c r="A59" s="78" t="s">
        <v>176</v>
      </c>
      <c r="B59" s="47">
        <v>25</v>
      </c>
      <c r="C59" s="47">
        <v>25</v>
      </c>
      <c r="D59" s="52">
        <v>97</v>
      </c>
      <c r="E59" s="52">
        <f>D59/100*35+D59</f>
        <v>130.94999999999999</v>
      </c>
      <c r="F59" s="51">
        <f>(B59*E59)/1000</f>
        <v>3.2737499999999997</v>
      </c>
      <c r="G59" s="51"/>
      <c r="H59" s="41"/>
      <c r="I59" s="41"/>
      <c r="J59" s="41"/>
      <c r="K59" s="41"/>
      <c r="L59" s="41"/>
    </row>
    <row r="60" spans="1:12" x14ac:dyDescent="0.2">
      <c r="A60" s="78" t="s">
        <v>147</v>
      </c>
      <c r="B60" s="47">
        <v>15</v>
      </c>
      <c r="C60" s="47">
        <v>15</v>
      </c>
      <c r="D60" s="52">
        <v>55</v>
      </c>
      <c r="E60" s="52">
        <f>D60/100*35+D60</f>
        <v>74.25</v>
      </c>
      <c r="F60" s="51">
        <f>(B60*E60)/1000</f>
        <v>1.11375</v>
      </c>
      <c r="G60" s="51"/>
      <c r="H60" s="41"/>
      <c r="I60" s="41"/>
      <c r="J60" s="41"/>
      <c r="K60" s="41"/>
      <c r="L60" s="41"/>
    </row>
    <row r="61" spans="1:12" x14ac:dyDescent="0.2">
      <c r="A61" s="79" t="s">
        <v>143</v>
      </c>
      <c r="B61" s="364">
        <v>200</v>
      </c>
      <c r="C61" s="365"/>
      <c r="D61" s="52"/>
      <c r="E61" s="52"/>
      <c r="F61" s="51"/>
      <c r="G61" s="62">
        <v>5</v>
      </c>
      <c r="H61" s="41"/>
      <c r="I61" s="41"/>
      <c r="J61" s="41"/>
      <c r="K61" s="41"/>
      <c r="L61" s="41"/>
    </row>
    <row r="62" spans="1:12" x14ac:dyDescent="0.2">
      <c r="A62" s="53" t="s">
        <v>163</v>
      </c>
      <c r="B62" s="80">
        <v>80</v>
      </c>
      <c r="C62" s="80">
        <v>80</v>
      </c>
      <c r="D62" s="370"/>
      <c r="E62" s="371"/>
      <c r="F62" s="371"/>
      <c r="G62" s="372"/>
      <c r="H62" s="41"/>
      <c r="I62" s="41"/>
      <c r="J62" s="41"/>
      <c r="K62" s="41"/>
      <c r="L62" s="81"/>
    </row>
    <row r="63" spans="1:12" x14ac:dyDescent="0.2">
      <c r="A63" s="46" t="s">
        <v>163</v>
      </c>
      <c r="B63" s="47">
        <v>30</v>
      </c>
      <c r="C63" s="47">
        <v>30</v>
      </c>
      <c r="D63" s="52">
        <v>40</v>
      </c>
      <c r="E63" s="52">
        <f>D63/100*335+D63</f>
        <v>174</v>
      </c>
      <c r="F63" s="51">
        <v>1.5</v>
      </c>
      <c r="G63" s="51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370"/>
      <c r="E64" s="371"/>
      <c r="F64" s="371"/>
      <c r="G64" s="372"/>
      <c r="H64" s="41"/>
      <c r="I64" s="41"/>
      <c r="J64" s="41"/>
      <c r="K64" s="41"/>
      <c r="L64" s="81"/>
    </row>
    <row r="65" spans="1:12" x14ac:dyDescent="0.2">
      <c r="A65" s="53" t="s">
        <v>164</v>
      </c>
      <c r="B65" s="80">
        <v>30</v>
      </c>
      <c r="C65" s="80">
        <v>30</v>
      </c>
      <c r="D65" s="52">
        <v>44</v>
      </c>
      <c r="E65" s="52">
        <f>D65/100*35+D65</f>
        <v>59.4</v>
      </c>
      <c r="F65" s="51">
        <v>1.5</v>
      </c>
      <c r="G65" s="62"/>
      <c r="H65" s="41"/>
      <c r="I65" s="41"/>
      <c r="J65" s="41"/>
      <c r="K65" s="41"/>
      <c r="L65" s="81"/>
    </row>
    <row r="66" spans="1:12" ht="15" customHeight="1" x14ac:dyDescent="0.2">
      <c r="A66" s="370" t="s">
        <v>133</v>
      </c>
      <c r="B66" s="371"/>
      <c r="C66" s="371"/>
      <c r="D66" s="372"/>
      <c r="E66" s="68"/>
      <c r="F66" s="51"/>
      <c r="G66" s="82">
        <f>G33+G45+G50+G57+G61+F63+F65</f>
        <v>83</v>
      </c>
      <c r="H66" s="41"/>
      <c r="I66" s="41"/>
      <c r="J66" s="41"/>
      <c r="K66" s="41"/>
      <c r="L66" s="41"/>
    </row>
    <row r="67" spans="1:12" x14ac:dyDescent="0.2">
      <c r="A67" s="42"/>
      <c r="B67" s="42"/>
      <c r="C67" s="83"/>
      <c r="E67" s="43"/>
      <c r="F67" s="42"/>
      <c r="G67" s="42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A493" s="42"/>
      <c r="B493" s="42"/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  <row r="7844" spans="3:3" x14ac:dyDescent="0.2">
      <c r="C7844" s="83"/>
    </row>
  </sheetData>
  <mergeCells count="34">
    <mergeCell ref="A1:I1"/>
    <mergeCell ref="A34:L34"/>
    <mergeCell ref="A11:L11"/>
    <mergeCell ref="A20:L20"/>
    <mergeCell ref="A22:L22"/>
    <mergeCell ref="D2:D3"/>
    <mergeCell ref="A25:L25"/>
    <mergeCell ref="C10:F10"/>
    <mergeCell ref="B2:B3"/>
    <mergeCell ref="B33:C33"/>
    <mergeCell ref="C19:F19"/>
    <mergeCell ref="E2:E3"/>
    <mergeCell ref="A2:A3"/>
    <mergeCell ref="A51:L51"/>
    <mergeCell ref="A15:L15"/>
    <mergeCell ref="B45:C45"/>
    <mergeCell ref="B50:C50"/>
    <mergeCell ref="A46:L46"/>
    <mergeCell ref="B61:C61"/>
    <mergeCell ref="J1:L1"/>
    <mergeCell ref="A5:L5"/>
    <mergeCell ref="A66:D66"/>
    <mergeCell ref="F2:F3"/>
    <mergeCell ref="D62:G62"/>
    <mergeCell ref="A58:L58"/>
    <mergeCell ref="A4:L4"/>
    <mergeCell ref="H2:L2"/>
    <mergeCell ref="A24:D24"/>
    <mergeCell ref="A26:L26"/>
    <mergeCell ref="C2:C3"/>
    <mergeCell ref="D64:G64"/>
    <mergeCell ref="A13:L13"/>
    <mergeCell ref="G2:G3"/>
    <mergeCell ref="B57:C57"/>
  </mergeCells>
  <pageMargins left="0" right="0" top="0" bottom="0" header="0.31496062992125984" footer="0.31496062992125984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7843"/>
  <sheetViews>
    <sheetView topLeftCell="A25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9.28515625" style="43" customWidth="1"/>
    <col min="8" max="8" width="9.28515625" style="42" customWidth="1"/>
    <col min="9" max="9" width="9.85546875" style="42" customWidth="1"/>
    <col min="10" max="10" width="11.140625" style="42" customWidth="1"/>
    <col min="11" max="11" width="11.28515625" style="42" customWidth="1"/>
    <col min="12" max="12" width="11" style="42" customWidth="1"/>
    <col min="13" max="16384" width="9.140625" style="42"/>
  </cols>
  <sheetData>
    <row r="1" spans="1:12" ht="42" customHeight="1" x14ac:dyDescent="0.2">
      <c r="A1" s="366" t="s">
        <v>255</v>
      </c>
      <c r="B1" s="366"/>
      <c r="C1" s="366"/>
      <c r="D1" s="366"/>
      <c r="E1" s="366"/>
      <c r="F1" s="366"/>
      <c r="G1" s="366"/>
      <c r="H1" s="366"/>
      <c r="I1" s="366"/>
      <c r="J1" s="366" t="s">
        <v>128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252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59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83" t="s">
        <v>29</v>
      </c>
      <c r="D10" s="368"/>
      <c r="E10" s="368"/>
      <c r="F10" s="369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x14ac:dyDescent="0.2">
      <c r="A11" s="383" t="s">
        <v>88</v>
      </c>
      <c r="B11" s="384"/>
      <c r="C11" s="384"/>
      <c r="D11" s="384"/>
      <c r="E11" s="384"/>
      <c r="F11" s="384"/>
      <c r="G11" s="384"/>
      <c r="H11" s="384"/>
      <c r="I11" s="384"/>
      <c r="J11" s="384"/>
      <c r="K11" s="384"/>
      <c r="L11" s="385"/>
    </row>
    <row r="12" spans="1:12" x14ac:dyDescent="0.2">
      <c r="A12" s="67" t="s">
        <v>193</v>
      </c>
      <c r="B12" s="126">
        <v>5</v>
      </c>
      <c r="C12" s="126">
        <v>5</v>
      </c>
      <c r="D12" s="150">
        <v>144</v>
      </c>
      <c r="E12" s="51">
        <f>D12/100*30+D12</f>
        <v>187.2</v>
      </c>
      <c r="F12" s="51">
        <f t="shared" ref="F12:F19" si="0">(B12*E12)/1000</f>
        <v>0.93600000000000005</v>
      </c>
      <c r="G12" s="51"/>
      <c r="H12" s="41"/>
      <c r="I12" s="41"/>
      <c r="J12" s="41"/>
      <c r="K12" s="41"/>
      <c r="L12" s="41"/>
    </row>
    <row r="13" spans="1:12" x14ac:dyDescent="0.2">
      <c r="A13" s="67" t="s">
        <v>158</v>
      </c>
      <c r="B13" s="126">
        <v>0.9</v>
      </c>
      <c r="C13" s="126">
        <v>0.9</v>
      </c>
      <c r="D13" s="150">
        <v>17</v>
      </c>
      <c r="E13" s="51">
        <f t="shared" ref="E13:E19" si="1">D13/100*30+D13</f>
        <v>22.1</v>
      </c>
      <c r="F13" s="51">
        <f t="shared" si="0"/>
        <v>1.9890000000000001E-2</v>
      </c>
      <c r="G13" s="51"/>
      <c r="H13" s="41"/>
      <c r="I13" s="41"/>
      <c r="J13" s="41"/>
      <c r="K13" s="41"/>
      <c r="L13" s="41"/>
    </row>
    <row r="14" spans="1:12" x14ac:dyDescent="0.2">
      <c r="A14" s="67" t="s">
        <v>233</v>
      </c>
      <c r="B14" s="126">
        <v>3</v>
      </c>
      <c r="C14" s="126">
        <v>3</v>
      </c>
      <c r="D14" s="150">
        <v>102.5</v>
      </c>
      <c r="E14" s="51">
        <f t="shared" si="1"/>
        <v>133.25</v>
      </c>
      <c r="F14" s="51">
        <f t="shared" si="0"/>
        <v>0.39974999999999999</v>
      </c>
      <c r="G14" s="51"/>
      <c r="H14" s="41"/>
      <c r="I14" s="41"/>
      <c r="J14" s="41"/>
      <c r="K14" s="41"/>
      <c r="L14" s="41"/>
    </row>
    <row r="15" spans="1:12" x14ac:dyDescent="0.2">
      <c r="A15" s="67" t="s">
        <v>162</v>
      </c>
      <c r="B15" s="126">
        <v>10</v>
      </c>
      <c r="C15" s="126">
        <v>7.5</v>
      </c>
      <c r="D15" s="150">
        <v>30</v>
      </c>
      <c r="E15" s="51">
        <f t="shared" si="1"/>
        <v>39</v>
      </c>
      <c r="F15" s="51">
        <f t="shared" si="0"/>
        <v>0.39</v>
      </c>
      <c r="G15" s="51"/>
      <c r="H15" s="41"/>
      <c r="I15" s="41"/>
      <c r="J15" s="41"/>
      <c r="K15" s="41"/>
      <c r="L15" s="41"/>
    </row>
    <row r="16" spans="1:12" x14ac:dyDescent="0.2">
      <c r="A16" s="67" t="s">
        <v>161</v>
      </c>
      <c r="B16" s="126">
        <v>11.2</v>
      </c>
      <c r="C16" s="126">
        <v>9.41</v>
      </c>
      <c r="D16" s="150">
        <v>24</v>
      </c>
      <c r="E16" s="51">
        <f t="shared" si="1"/>
        <v>31.2</v>
      </c>
      <c r="F16" s="51">
        <f t="shared" si="0"/>
        <v>0.34943999999999997</v>
      </c>
      <c r="G16" s="51"/>
      <c r="H16" s="41"/>
      <c r="I16" s="41"/>
      <c r="J16" s="41"/>
      <c r="K16" s="41"/>
      <c r="L16" s="41"/>
    </row>
    <row r="17" spans="1:12" x14ac:dyDescent="0.2">
      <c r="A17" s="67" t="s">
        <v>142</v>
      </c>
      <c r="B17" s="126">
        <v>3</v>
      </c>
      <c r="C17" s="126">
        <v>3</v>
      </c>
      <c r="D17" s="150">
        <v>395.5</v>
      </c>
      <c r="E17" s="51">
        <f t="shared" si="1"/>
        <v>514.15</v>
      </c>
      <c r="F17" s="51">
        <f t="shared" si="0"/>
        <v>1.5424499999999999</v>
      </c>
      <c r="G17" s="51"/>
      <c r="H17" s="41"/>
      <c r="I17" s="41"/>
      <c r="J17" s="41"/>
      <c r="K17" s="41"/>
      <c r="L17" s="41"/>
    </row>
    <row r="18" spans="1:12" x14ac:dyDescent="0.2">
      <c r="A18" s="67" t="s">
        <v>192</v>
      </c>
      <c r="B18" s="126">
        <v>3</v>
      </c>
      <c r="C18" s="126">
        <v>3</v>
      </c>
      <c r="D18" s="150">
        <v>34</v>
      </c>
      <c r="E18" s="51">
        <f t="shared" si="1"/>
        <v>44.2</v>
      </c>
      <c r="F18" s="51">
        <f t="shared" si="0"/>
        <v>0.13260000000000002</v>
      </c>
      <c r="G18" s="51"/>
      <c r="H18" s="41"/>
      <c r="I18" s="41"/>
      <c r="J18" s="41"/>
      <c r="K18" s="41"/>
      <c r="L18" s="41"/>
    </row>
    <row r="19" spans="1:12" x14ac:dyDescent="0.2">
      <c r="A19" s="67" t="s">
        <v>234</v>
      </c>
      <c r="B19" s="126">
        <v>120.1</v>
      </c>
      <c r="C19" s="126">
        <v>111.06</v>
      </c>
      <c r="D19" s="150">
        <v>184</v>
      </c>
      <c r="E19" s="51">
        <f t="shared" si="1"/>
        <v>239.2</v>
      </c>
      <c r="F19" s="51">
        <f t="shared" si="0"/>
        <v>28.727919999999997</v>
      </c>
      <c r="G19" s="51"/>
      <c r="H19" s="41"/>
      <c r="I19" s="41"/>
      <c r="J19" s="41"/>
      <c r="K19" s="41"/>
      <c r="L19" s="41"/>
    </row>
    <row r="20" spans="1:12" ht="15" customHeight="1" x14ac:dyDescent="0.2">
      <c r="A20" s="161" t="s">
        <v>143</v>
      </c>
      <c r="B20" s="381">
        <v>100</v>
      </c>
      <c r="C20" s="382"/>
      <c r="D20" s="73"/>
      <c r="E20" s="73"/>
      <c r="F20" s="74"/>
      <c r="G20" s="75">
        <f>F12+F13+F14+F15+F16+F17+F18+F19</f>
        <v>32.498049999999999</v>
      </c>
      <c r="H20" s="76"/>
      <c r="I20" s="76"/>
      <c r="J20" s="76"/>
      <c r="K20" s="76"/>
      <c r="L20" s="76"/>
    </row>
    <row r="21" spans="1:12" s="66" customFormat="1" ht="15.75" customHeight="1" x14ac:dyDescent="0.2">
      <c r="A21" s="367" t="s">
        <v>51</v>
      </c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9"/>
    </row>
    <row r="22" spans="1:12" s="66" customFormat="1" ht="14.25" customHeight="1" x14ac:dyDescent="0.2">
      <c r="A22" s="67" t="s">
        <v>182</v>
      </c>
      <c r="B22" s="52">
        <v>107.8</v>
      </c>
      <c r="C22" s="52">
        <v>100</v>
      </c>
      <c r="D22" s="52">
        <v>75</v>
      </c>
      <c r="E22" s="52">
        <f>D22/100*30+D22</f>
        <v>97.5</v>
      </c>
      <c r="F22" s="51">
        <f>(B22*E22)/1000</f>
        <v>10.5105</v>
      </c>
      <c r="G22" s="51"/>
      <c r="H22" s="69"/>
      <c r="I22" s="69"/>
      <c r="J22" s="69"/>
      <c r="K22" s="69"/>
      <c r="L22" s="69"/>
    </row>
    <row r="23" spans="1:12" x14ac:dyDescent="0.2">
      <c r="A23" s="250" t="s">
        <v>143</v>
      </c>
      <c r="B23" s="381">
        <v>100</v>
      </c>
      <c r="C23" s="382"/>
      <c r="D23" s="73"/>
      <c r="E23" s="52"/>
      <c r="F23" s="51"/>
      <c r="G23" s="62">
        <f>F22</f>
        <v>10.5105</v>
      </c>
      <c r="H23" s="41"/>
      <c r="I23" s="41"/>
      <c r="J23" s="41"/>
      <c r="K23" s="41"/>
      <c r="L23" s="41"/>
    </row>
    <row r="24" spans="1:12" ht="18.75" customHeight="1" x14ac:dyDescent="0.2">
      <c r="A24" s="367" t="s">
        <v>151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9"/>
    </row>
    <row r="25" spans="1:12" ht="16.5" customHeight="1" x14ac:dyDescent="0.2">
      <c r="A25" s="46" t="s">
        <v>146</v>
      </c>
      <c r="B25" s="47">
        <v>5</v>
      </c>
      <c r="C25" s="48">
        <v>5</v>
      </c>
      <c r="D25" s="49">
        <v>320</v>
      </c>
      <c r="E25" s="49">
        <f>D25/100*35+D25</f>
        <v>432</v>
      </c>
      <c r="F25" s="50">
        <f>(B25*E25)/1000</f>
        <v>2.16</v>
      </c>
      <c r="G25" s="51"/>
      <c r="H25" s="52"/>
      <c r="I25" s="52"/>
      <c r="J25" s="52"/>
      <c r="K25" s="52"/>
      <c r="L25" s="52"/>
    </row>
    <row r="26" spans="1:12" ht="14.25" customHeight="1" x14ac:dyDescent="0.2">
      <c r="A26" s="46" t="s">
        <v>147</v>
      </c>
      <c r="B26" s="47">
        <v>25.3</v>
      </c>
      <c r="C26" s="48">
        <v>25.3</v>
      </c>
      <c r="D26" s="49">
        <v>55</v>
      </c>
      <c r="E26" s="49">
        <f>D26/100*35+D26</f>
        <v>74.25</v>
      </c>
      <c r="F26" s="50">
        <f>(B26*E26)/1000</f>
        <v>1.878525</v>
      </c>
      <c r="G26" s="62"/>
      <c r="H26" s="52">
        <v>7.0000000000000007E-2</v>
      </c>
      <c r="I26" s="52">
        <v>0.02</v>
      </c>
      <c r="J26" s="52">
        <v>15</v>
      </c>
      <c r="K26" s="52">
        <v>60</v>
      </c>
      <c r="L26" s="52"/>
    </row>
    <row r="27" spans="1:12" ht="14.25" customHeight="1" x14ac:dyDescent="0.2">
      <c r="A27" s="46" t="s">
        <v>152</v>
      </c>
      <c r="B27" s="47">
        <v>9</v>
      </c>
      <c r="C27" s="49">
        <v>7.2</v>
      </c>
      <c r="D27" s="49">
        <v>140</v>
      </c>
      <c r="E27" s="49">
        <f>D27/100*35+D27</f>
        <v>189</v>
      </c>
      <c r="F27" s="50">
        <f>(B27*E27)/1000</f>
        <v>1.7010000000000001</v>
      </c>
      <c r="G27" s="62"/>
      <c r="H27" s="52"/>
      <c r="I27" s="52"/>
      <c r="J27" s="52"/>
      <c r="K27" s="52"/>
      <c r="L27" s="52"/>
    </row>
    <row r="28" spans="1:12" ht="13.5" customHeight="1" x14ac:dyDescent="0.2">
      <c r="A28" s="53" t="s">
        <v>143</v>
      </c>
      <c r="B28" s="47"/>
      <c r="C28" s="367">
        <v>200</v>
      </c>
      <c r="D28" s="368"/>
      <c r="E28" s="368"/>
      <c r="F28" s="369"/>
      <c r="G28" s="54">
        <f>F24+F25+F26+F27</f>
        <v>5.7395250000000004</v>
      </c>
      <c r="H28" s="52">
        <v>5.34</v>
      </c>
      <c r="I28" s="52">
        <v>11.23</v>
      </c>
      <c r="J28" s="52">
        <v>35.1</v>
      </c>
      <c r="K28" s="52">
        <v>263</v>
      </c>
      <c r="L28" s="52">
        <v>1.23</v>
      </c>
    </row>
    <row r="29" spans="1:12" s="63" customFormat="1" ht="16.5" customHeight="1" x14ac:dyDescent="0.25">
      <c r="A29" s="367" t="s">
        <v>16</v>
      </c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9"/>
    </row>
    <row r="30" spans="1:12" s="63" customFormat="1" ht="18" customHeight="1" x14ac:dyDescent="0.25">
      <c r="A30" s="46" t="s">
        <v>148</v>
      </c>
      <c r="B30" s="47">
        <v>60</v>
      </c>
      <c r="C30" s="48">
        <v>60</v>
      </c>
      <c r="D30" s="49">
        <v>58</v>
      </c>
      <c r="E30" s="49">
        <f>D30/100*35+D30</f>
        <v>78.3</v>
      </c>
      <c r="F30" s="50">
        <f>(B30*E30)/1000</f>
        <v>4.6980000000000004</v>
      </c>
      <c r="G30" s="64">
        <f>F30</f>
        <v>4.6980000000000004</v>
      </c>
      <c r="H30" s="52">
        <v>8</v>
      </c>
      <c r="I30" s="52">
        <v>1</v>
      </c>
      <c r="J30" s="52">
        <v>53</v>
      </c>
      <c r="K30" s="52">
        <v>250</v>
      </c>
      <c r="L30" s="52"/>
    </row>
    <row r="31" spans="1:12" ht="17.25" customHeight="1" x14ac:dyDescent="0.2">
      <c r="A31" s="376"/>
      <c r="B31" s="377"/>
      <c r="C31" s="377"/>
      <c r="D31" s="378"/>
      <c r="E31" s="65"/>
      <c r="F31" s="62"/>
      <c r="G31" s="62">
        <f t="shared" ref="G31:L31" si="2">G10+G20+G23+G28+G30</f>
        <v>73.022289999999998</v>
      </c>
      <c r="H31" s="62">
        <f t="shared" si="2"/>
        <v>18.68</v>
      </c>
      <c r="I31" s="62">
        <f t="shared" si="2"/>
        <v>23.46</v>
      </c>
      <c r="J31" s="62">
        <f t="shared" si="2"/>
        <v>123.2</v>
      </c>
      <c r="K31" s="62">
        <f t="shared" si="2"/>
        <v>776</v>
      </c>
      <c r="L31" s="62">
        <f t="shared" si="2"/>
        <v>2.46</v>
      </c>
    </row>
    <row r="32" spans="1:12" ht="16.5" customHeight="1" x14ac:dyDescent="0.3">
      <c r="A32" s="387" t="s">
        <v>154</v>
      </c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</row>
    <row r="33" spans="1:12" s="66" customFormat="1" x14ac:dyDescent="0.2">
      <c r="A33" s="367" t="s">
        <v>155</v>
      </c>
      <c r="B33" s="368"/>
      <c r="C33" s="368"/>
      <c r="D33" s="368"/>
      <c r="E33" s="368"/>
      <c r="F33" s="368"/>
      <c r="G33" s="368"/>
      <c r="H33" s="368"/>
      <c r="I33" s="368"/>
      <c r="J33" s="368"/>
      <c r="K33" s="368"/>
      <c r="L33" s="369"/>
    </row>
    <row r="34" spans="1:12" s="66" customFormat="1" x14ac:dyDescent="0.2">
      <c r="A34" s="46" t="s">
        <v>156</v>
      </c>
      <c r="B34" s="47">
        <v>120</v>
      </c>
      <c r="C34" s="47">
        <v>100</v>
      </c>
      <c r="D34" s="52">
        <v>65</v>
      </c>
      <c r="E34" s="52">
        <f>D34/100*25+D34</f>
        <v>81.25</v>
      </c>
      <c r="F34" s="51">
        <f>(B34*E34)/1000</f>
        <v>9.75</v>
      </c>
      <c r="G34" s="51"/>
      <c r="H34" s="69"/>
      <c r="I34" s="69"/>
      <c r="J34" s="69"/>
      <c r="K34" s="69"/>
      <c r="L34" s="69"/>
    </row>
    <row r="35" spans="1:12" s="66" customFormat="1" x14ac:dyDescent="0.2">
      <c r="A35" s="71" t="s">
        <v>157</v>
      </c>
      <c r="B35" s="47">
        <v>3</v>
      </c>
      <c r="C35" s="47">
        <v>3</v>
      </c>
      <c r="D35" s="47">
        <v>157</v>
      </c>
      <c r="E35" s="52">
        <f>D35/100*30+D35</f>
        <v>204.1</v>
      </c>
      <c r="F35" s="51">
        <f>(B35*E35)/1000</f>
        <v>0.61229999999999996</v>
      </c>
      <c r="G35" s="62"/>
      <c r="H35" s="71"/>
      <c r="I35" s="71"/>
      <c r="J35" s="71"/>
      <c r="K35" s="71"/>
      <c r="L35" s="71"/>
    </row>
    <row r="36" spans="1:12" s="66" customFormat="1" x14ac:dyDescent="0.2">
      <c r="A36" s="71" t="s">
        <v>158</v>
      </c>
      <c r="B36" s="163">
        <v>1</v>
      </c>
      <c r="C36" s="47">
        <v>1</v>
      </c>
      <c r="D36" s="47">
        <v>17</v>
      </c>
      <c r="E36" s="52">
        <f>D36/100*30+D36</f>
        <v>22.1</v>
      </c>
      <c r="F36" s="51">
        <f>(B36*E36)/1000</f>
        <v>2.2100000000000002E-2</v>
      </c>
      <c r="G36" s="62"/>
      <c r="H36" s="71"/>
      <c r="I36" s="71"/>
      <c r="J36" s="71"/>
      <c r="K36" s="71"/>
      <c r="L36" s="71"/>
    </row>
    <row r="37" spans="1:12" x14ac:dyDescent="0.2">
      <c r="A37" s="161" t="s">
        <v>143</v>
      </c>
      <c r="B37" s="381" t="s">
        <v>186</v>
      </c>
      <c r="C37" s="382"/>
      <c r="D37" s="52"/>
      <c r="E37" s="52"/>
      <c r="F37" s="51"/>
      <c r="G37" s="62">
        <f>F34+F35+F36</f>
        <v>10.384399999999999</v>
      </c>
      <c r="H37" s="41"/>
      <c r="I37" s="41"/>
      <c r="J37" s="41"/>
      <c r="K37" s="41"/>
      <c r="L37" s="41"/>
    </row>
    <row r="38" spans="1:12" ht="15.75" customHeight="1" x14ac:dyDescent="0.2">
      <c r="A38" s="367" t="s">
        <v>219</v>
      </c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369"/>
    </row>
    <row r="39" spans="1:12" ht="16.5" x14ac:dyDescent="0.2">
      <c r="A39" s="77" t="s">
        <v>159</v>
      </c>
      <c r="B39" s="126">
        <v>85</v>
      </c>
      <c r="C39" s="126">
        <v>61.2</v>
      </c>
      <c r="D39" s="150">
        <v>45</v>
      </c>
      <c r="E39" s="52">
        <f t="shared" ref="E39:E44" si="3">D39/100*35+D39</f>
        <v>60.75</v>
      </c>
      <c r="F39" s="51">
        <f>(B39*E39)/1000</f>
        <v>5.1637500000000003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161</v>
      </c>
      <c r="B40" s="126">
        <v>12.5</v>
      </c>
      <c r="C40" s="126">
        <v>10.5</v>
      </c>
      <c r="D40" s="150">
        <v>24</v>
      </c>
      <c r="E40" s="52">
        <f t="shared" si="3"/>
        <v>32.4</v>
      </c>
      <c r="F40" s="51">
        <f t="shared" ref="F40:F45" si="4">(B40*E40)/1000</f>
        <v>0.40500000000000003</v>
      </c>
      <c r="G40" s="51"/>
      <c r="H40" s="41"/>
      <c r="I40" s="41"/>
      <c r="J40" s="41"/>
      <c r="K40" s="41"/>
      <c r="L40" s="41"/>
    </row>
    <row r="41" spans="1:12" ht="16.5" x14ac:dyDescent="0.2">
      <c r="A41" s="215" t="s">
        <v>220</v>
      </c>
      <c r="B41" s="126">
        <v>20</v>
      </c>
      <c r="C41" s="126">
        <v>20</v>
      </c>
      <c r="D41" s="150">
        <v>47</v>
      </c>
      <c r="E41" s="52">
        <f t="shared" si="3"/>
        <v>63.45</v>
      </c>
      <c r="F41" s="51">
        <f t="shared" si="4"/>
        <v>1.2689999999999999</v>
      </c>
      <c r="G41" s="51"/>
      <c r="H41" s="41"/>
      <c r="I41" s="41"/>
      <c r="J41" s="41"/>
      <c r="K41" s="41"/>
      <c r="L41" s="41"/>
    </row>
    <row r="42" spans="1:12" ht="16.5" x14ac:dyDescent="0.2">
      <c r="A42" s="77" t="s">
        <v>201</v>
      </c>
      <c r="B42" s="126">
        <v>5</v>
      </c>
      <c r="C42" s="126">
        <v>5</v>
      </c>
      <c r="D42" s="150">
        <v>157</v>
      </c>
      <c r="E42" s="52">
        <f t="shared" si="3"/>
        <v>211.95</v>
      </c>
      <c r="F42" s="51">
        <f t="shared" si="4"/>
        <v>1.05975</v>
      </c>
      <c r="G42" s="51"/>
      <c r="H42" s="41"/>
      <c r="I42" s="41"/>
      <c r="J42" s="41"/>
      <c r="K42" s="41"/>
      <c r="L42" s="41"/>
    </row>
    <row r="43" spans="1:12" ht="16.5" x14ac:dyDescent="0.2">
      <c r="A43" s="77" t="s">
        <v>162</v>
      </c>
      <c r="B43" s="126">
        <v>12.5</v>
      </c>
      <c r="C43" s="126">
        <v>10</v>
      </c>
      <c r="D43" s="150">
        <v>30</v>
      </c>
      <c r="E43" s="52">
        <f t="shared" si="3"/>
        <v>40.5</v>
      </c>
      <c r="F43" s="51">
        <f t="shared" si="4"/>
        <v>0.50624999999999998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168</v>
      </c>
      <c r="B44" s="126">
        <v>0.7</v>
      </c>
      <c r="C44" s="126">
        <v>0.7</v>
      </c>
      <c r="D44" s="150">
        <v>17</v>
      </c>
      <c r="E44" s="52">
        <f t="shared" si="3"/>
        <v>22.95</v>
      </c>
      <c r="F44" s="51">
        <f t="shared" si="4"/>
        <v>1.6064999999999999E-2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173</v>
      </c>
      <c r="B45" s="126">
        <v>150</v>
      </c>
      <c r="C45" s="126">
        <v>150</v>
      </c>
      <c r="D45" s="150"/>
      <c r="E45" s="52"/>
      <c r="F45" s="51">
        <f t="shared" si="4"/>
        <v>0</v>
      </c>
      <c r="G45" s="51"/>
      <c r="H45" s="41"/>
      <c r="I45" s="41"/>
      <c r="J45" s="41"/>
      <c r="K45" s="41"/>
      <c r="L45" s="41"/>
    </row>
    <row r="46" spans="1:12" x14ac:dyDescent="0.2">
      <c r="A46" s="161" t="s">
        <v>143</v>
      </c>
      <c r="B46" s="405" t="s">
        <v>185</v>
      </c>
      <c r="C46" s="405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ht="13.5" customHeight="1" x14ac:dyDescent="0.2">
      <c r="A47" s="416" t="s">
        <v>123</v>
      </c>
      <c r="B47" s="417"/>
      <c r="C47" s="417"/>
      <c r="D47" s="417"/>
      <c r="E47" s="417"/>
      <c r="F47" s="417"/>
      <c r="G47" s="417"/>
      <c r="H47" s="368"/>
      <c r="I47" s="368"/>
      <c r="J47" s="368"/>
      <c r="K47" s="368"/>
      <c r="L47" s="369"/>
    </row>
    <row r="48" spans="1:12" ht="15.75" customHeight="1" x14ac:dyDescent="0.2">
      <c r="A48" s="67" t="s">
        <v>189</v>
      </c>
      <c r="B48" s="52">
        <v>51</v>
      </c>
      <c r="C48" s="52">
        <v>50</v>
      </c>
      <c r="D48" s="49">
        <v>44</v>
      </c>
      <c r="E48" s="49">
        <f>D48/100*30+D48</f>
        <v>57.2</v>
      </c>
      <c r="F48" s="50">
        <f>(B48*E48)/1000</f>
        <v>2.9172000000000002</v>
      </c>
      <c r="G48" s="51"/>
      <c r="H48" s="52"/>
      <c r="I48" s="52"/>
      <c r="J48" s="52"/>
      <c r="K48" s="52"/>
      <c r="L48" s="52"/>
    </row>
    <row r="49" spans="1:12" ht="15.75" customHeight="1" x14ac:dyDescent="0.2">
      <c r="A49" s="67" t="s">
        <v>161</v>
      </c>
      <c r="B49" s="52">
        <v>21</v>
      </c>
      <c r="C49" s="52">
        <v>17.64</v>
      </c>
      <c r="D49" s="49">
        <v>24</v>
      </c>
      <c r="E49" s="49">
        <f>D49/100*30+D49</f>
        <v>31.2</v>
      </c>
      <c r="F49" s="50">
        <f>(B49*E49)/1000</f>
        <v>0.65519999999999989</v>
      </c>
      <c r="G49" s="51"/>
      <c r="H49" s="52"/>
      <c r="I49" s="52"/>
      <c r="J49" s="52"/>
      <c r="K49" s="52"/>
      <c r="L49" s="52"/>
    </row>
    <row r="50" spans="1:12" ht="15.75" customHeight="1" x14ac:dyDescent="0.2">
      <c r="A50" s="67" t="s">
        <v>235</v>
      </c>
      <c r="B50" s="52">
        <v>67</v>
      </c>
      <c r="C50" s="52">
        <v>47.75</v>
      </c>
      <c r="D50" s="49">
        <v>390</v>
      </c>
      <c r="E50" s="49">
        <f>D50/100*30+D50</f>
        <v>507</v>
      </c>
      <c r="F50" s="50">
        <f>(B50*E50)/1000</f>
        <v>33.969000000000001</v>
      </c>
      <c r="G50" s="51"/>
      <c r="H50" s="52"/>
      <c r="I50" s="52"/>
      <c r="J50" s="52"/>
      <c r="K50" s="52"/>
      <c r="L50" s="52"/>
    </row>
    <row r="51" spans="1:12" ht="15.75" customHeight="1" x14ac:dyDescent="0.2">
      <c r="A51" s="67" t="s">
        <v>191</v>
      </c>
      <c r="B51" s="52">
        <v>3</v>
      </c>
      <c r="C51" s="52">
        <v>3</v>
      </c>
      <c r="D51" s="49">
        <v>157</v>
      </c>
      <c r="E51" s="49">
        <f>D51/100*30+D51</f>
        <v>204.1</v>
      </c>
      <c r="F51" s="50">
        <f>(B51*E51)/1000</f>
        <v>0.61229999999999996</v>
      </c>
      <c r="G51" s="51"/>
      <c r="H51" s="52"/>
      <c r="I51" s="52"/>
      <c r="J51" s="52"/>
      <c r="K51" s="52"/>
      <c r="L51" s="52"/>
    </row>
    <row r="52" spans="1:12" ht="15" customHeight="1" x14ac:dyDescent="0.2">
      <c r="A52" s="67" t="s">
        <v>142</v>
      </c>
      <c r="B52" s="52">
        <v>3</v>
      </c>
      <c r="C52" s="52">
        <v>3</v>
      </c>
      <c r="D52" s="49">
        <v>395.5</v>
      </c>
      <c r="E52" s="49">
        <f>D52/100*30+D52</f>
        <v>514.15</v>
      </c>
      <c r="F52" s="50">
        <f>(B52*E52)/1000</f>
        <v>1.5424499999999999</v>
      </c>
      <c r="G52" s="51"/>
      <c r="H52" s="52"/>
      <c r="I52" s="52"/>
      <c r="J52" s="52"/>
      <c r="K52" s="52"/>
      <c r="L52" s="52"/>
    </row>
    <row r="53" spans="1:12" ht="13.5" customHeight="1" x14ac:dyDescent="0.2">
      <c r="A53" s="67" t="s">
        <v>254</v>
      </c>
      <c r="B53" s="52">
        <v>0.5</v>
      </c>
      <c r="C53" s="52">
        <v>17.399999999999999</v>
      </c>
      <c r="D53" s="80">
        <v>185</v>
      </c>
      <c r="E53" s="80">
        <f>D48/100*30+D48</f>
        <v>57.2</v>
      </c>
      <c r="F53" s="54">
        <f>(B48*E48)/1000</f>
        <v>2.9172000000000002</v>
      </c>
      <c r="G53" s="54"/>
      <c r="H53" s="52"/>
      <c r="I53" s="52"/>
      <c r="J53" s="52"/>
      <c r="K53" s="52"/>
      <c r="L53" s="52"/>
    </row>
    <row r="54" spans="1:12" ht="13.5" customHeight="1" x14ac:dyDescent="0.2">
      <c r="A54" s="67" t="s">
        <v>168</v>
      </c>
      <c r="B54" s="52">
        <v>0.3</v>
      </c>
      <c r="C54" s="52">
        <v>0.3</v>
      </c>
      <c r="D54" s="80">
        <v>17</v>
      </c>
      <c r="E54" s="80">
        <f>D49/100*30+D49</f>
        <v>31.2</v>
      </c>
      <c r="F54" s="80">
        <f>(B49*E49)/1000</f>
        <v>0.65519999999999989</v>
      </c>
      <c r="G54" s="54"/>
      <c r="H54" s="52"/>
      <c r="I54" s="52"/>
      <c r="J54" s="52"/>
      <c r="K54" s="52"/>
      <c r="L54" s="52"/>
    </row>
    <row r="55" spans="1:12" x14ac:dyDescent="0.2">
      <c r="A55" s="203" t="s">
        <v>143</v>
      </c>
      <c r="B55" s="400">
        <v>220</v>
      </c>
      <c r="C55" s="400"/>
      <c r="D55" s="52"/>
      <c r="E55" s="52"/>
      <c r="F55" s="51"/>
      <c r="G55" s="62">
        <v>45</v>
      </c>
      <c r="H55" s="76"/>
      <c r="I55" s="76"/>
      <c r="J55" s="76"/>
      <c r="K55" s="76"/>
      <c r="L55" s="76"/>
    </row>
    <row r="56" spans="1:12" ht="18.75" customHeight="1" x14ac:dyDescent="0.2">
      <c r="A56" s="367" t="s">
        <v>151</v>
      </c>
      <c r="B56" s="368"/>
      <c r="C56" s="368"/>
      <c r="D56" s="368"/>
      <c r="E56" s="368"/>
      <c r="F56" s="368"/>
      <c r="G56" s="368"/>
      <c r="H56" s="368"/>
      <c r="I56" s="368"/>
      <c r="J56" s="368"/>
      <c r="K56" s="368"/>
      <c r="L56" s="369"/>
    </row>
    <row r="57" spans="1:12" ht="16.5" customHeight="1" x14ac:dyDescent="0.2">
      <c r="A57" s="46" t="s">
        <v>146</v>
      </c>
      <c r="B57" s="47">
        <v>2</v>
      </c>
      <c r="C57" s="48">
        <v>2</v>
      </c>
      <c r="D57" s="49">
        <v>320</v>
      </c>
      <c r="E57" s="49">
        <f>D57/100*35+D57</f>
        <v>432</v>
      </c>
      <c r="F57" s="50">
        <f>(B57*E57)/1000</f>
        <v>0.86399999999999999</v>
      </c>
      <c r="G57" s="51"/>
      <c r="H57" s="52"/>
      <c r="I57" s="52"/>
      <c r="J57" s="52"/>
      <c r="K57" s="52"/>
      <c r="L57" s="52"/>
    </row>
    <row r="58" spans="1:12" ht="14.25" customHeight="1" x14ac:dyDescent="0.2">
      <c r="A58" s="46" t="s">
        <v>147</v>
      </c>
      <c r="B58" s="47">
        <v>25</v>
      </c>
      <c r="C58" s="48">
        <v>25</v>
      </c>
      <c r="D58" s="49">
        <v>55</v>
      </c>
      <c r="E58" s="49">
        <f>D58/100*35+D58</f>
        <v>74.25</v>
      </c>
      <c r="F58" s="50">
        <f>(B58*E58)/1000</f>
        <v>1.85625</v>
      </c>
      <c r="G58" s="62"/>
      <c r="H58" s="52"/>
      <c r="I58" s="52"/>
      <c r="J58" s="52"/>
      <c r="K58" s="52"/>
      <c r="L58" s="52"/>
    </row>
    <row r="59" spans="1:12" ht="14.25" customHeight="1" x14ac:dyDescent="0.2">
      <c r="A59" s="46" t="s">
        <v>152</v>
      </c>
      <c r="B59" s="47">
        <v>8</v>
      </c>
      <c r="C59" s="49">
        <v>7.2</v>
      </c>
      <c r="D59" s="49">
        <v>140</v>
      </c>
      <c r="E59" s="49">
        <f>D59/100*35+D59</f>
        <v>189</v>
      </c>
      <c r="F59" s="50">
        <f>(B59*E59)/1000</f>
        <v>1.512</v>
      </c>
      <c r="G59" s="62"/>
      <c r="H59" s="52"/>
      <c r="I59" s="52"/>
      <c r="J59" s="52"/>
      <c r="K59" s="52"/>
      <c r="L59" s="52"/>
    </row>
    <row r="60" spans="1:12" ht="13.5" customHeight="1" x14ac:dyDescent="0.2">
      <c r="A60" s="53" t="s">
        <v>143</v>
      </c>
      <c r="B60" s="47"/>
      <c r="C60" s="367">
        <v>200</v>
      </c>
      <c r="D60" s="368"/>
      <c r="E60" s="368"/>
      <c r="F60" s="369"/>
      <c r="G60" s="54">
        <v>5</v>
      </c>
      <c r="H60" s="52"/>
      <c r="I60" s="52"/>
      <c r="J60" s="52"/>
      <c r="K60" s="52"/>
      <c r="L60" s="52"/>
    </row>
    <row r="61" spans="1:12" x14ac:dyDescent="0.2">
      <c r="A61" s="53" t="s">
        <v>163</v>
      </c>
      <c r="B61" s="80">
        <v>80</v>
      </c>
      <c r="C61" s="80">
        <v>80</v>
      </c>
      <c r="D61" s="370"/>
      <c r="E61" s="371"/>
      <c r="F61" s="371"/>
      <c r="G61" s="372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70"/>
      <c r="E63" s="371"/>
      <c r="F63" s="371"/>
      <c r="G63" s="372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70" t="s">
        <v>133</v>
      </c>
      <c r="B65" s="371"/>
      <c r="C65" s="371"/>
      <c r="D65" s="372"/>
      <c r="E65" s="150"/>
      <c r="F65" s="51"/>
      <c r="G65" s="82">
        <f>G37+G46+G55+G60+F62+F64</f>
        <v>78.384399999999999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3">
    <mergeCell ref="G2:G3"/>
    <mergeCell ref="A31:D31"/>
    <mergeCell ref="A56:L56"/>
    <mergeCell ref="B37:C37"/>
    <mergeCell ref="H2:L2"/>
    <mergeCell ref="A47:L47"/>
    <mergeCell ref="A33:L33"/>
    <mergeCell ref="B46:C46"/>
    <mergeCell ref="A11:L11"/>
    <mergeCell ref="A5:L5"/>
    <mergeCell ref="A65:D65"/>
    <mergeCell ref="D61:G61"/>
    <mergeCell ref="D63:G63"/>
    <mergeCell ref="A38:L38"/>
    <mergeCell ref="A24:L24"/>
    <mergeCell ref="B55:C55"/>
    <mergeCell ref="C60:F60"/>
    <mergeCell ref="A1:I1"/>
    <mergeCell ref="A32:L32"/>
    <mergeCell ref="A4:L4"/>
    <mergeCell ref="A21:L21"/>
    <mergeCell ref="C28:F28"/>
    <mergeCell ref="C10:F10"/>
    <mergeCell ref="B23:C23"/>
    <mergeCell ref="A2:A3"/>
    <mergeCell ref="F2:F3"/>
    <mergeCell ref="C2:C3"/>
    <mergeCell ref="D2:D3"/>
    <mergeCell ref="E2:E3"/>
    <mergeCell ref="J1:L1"/>
    <mergeCell ref="A29:L29"/>
    <mergeCell ref="B20:C20"/>
    <mergeCell ref="B2:B3"/>
  </mergeCells>
  <pageMargins left="0" right="0" top="0" bottom="0" header="0.31496062992125984" footer="0.31496062992125984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N222"/>
  <sheetViews>
    <sheetView tabSelected="1" view="pageBreakPreview" topLeftCell="A117" zoomScaleNormal="100" zoomScaleSheetLayoutView="100" workbookViewId="0">
      <selection activeCell="A126" sqref="A126:XFD126"/>
    </sheetView>
  </sheetViews>
  <sheetFormatPr defaultColWidth="9.140625" defaultRowHeight="16.5" x14ac:dyDescent="0.3"/>
  <cols>
    <col min="1" max="1" width="26.85546875" style="282" customWidth="1"/>
    <col min="2" max="2" width="9" style="355" customWidth="1"/>
    <col min="3" max="3" width="12.140625" style="281" customWidth="1"/>
    <col min="4" max="4" width="12.42578125" style="281" customWidth="1"/>
    <col min="5" max="5" width="11.85546875" style="281" customWidth="1"/>
    <col min="6" max="6" width="13.28515625" style="281" customWidth="1"/>
    <col min="7" max="7" width="26.85546875" style="282" customWidth="1"/>
    <col min="8" max="8" width="9.5703125" style="3" customWidth="1"/>
    <col min="9" max="16384" width="9.140625" style="3"/>
  </cols>
  <sheetData>
    <row r="1" spans="1:8" hidden="1" x14ac:dyDescent="0.3">
      <c r="A1" s="346"/>
      <c r="B1" s="347"/>
      <c r="C1" s="348"/>
      <c r="D1" s="348"/>
      <c r="E1" s="348"/>
      <c r="F1" s="349"/>
    </row>
    <row r="2" spans="1:8" x14ac:dyDescent="0.3">
      <c r="A2" s="346"/>
      <c r="B2" s="350"/>
      <c r="C2" s="351"/>
      <c r="D2" s="351"/>
      <c r="E2" s="418" t="s">
        <v>355</v>
      </c>
      <c r="F2" s="418"/>
      <c r="G2" s="418"/>
      <c r="H2" s="418"/>
    </row>
    <row r="3" spans="1:8" x14ac:dyDescent="0.3">
      <c r="A3" s="346"/>
      <c r="B3" s="350"/>
      <c r="C3" s="351"/>
      <c r="D3" s="351"/>
      <c r="E3" s="418" t="s">
        <v>354</v>
      </c>
      <c r="F3" s="418"/>
      <c r="G3" s="418"/>
      <c r="H3" s="418"/>
    </row>
    <row r="4" spans="1:8" x14ac:dyDescent="0.3">
      <c r="A4" s="346"/>
      <c r="B4" s="350"/>
      <c r="C4" s="351"/>
      <c r="D4" s="351"/>
      <c r="E4" s="418"/>
      <c r="F4" s="418"/>
      <c r="G4" s="418"/>
      <c r="H4" s="418"/>
    </row>
    <row r="5" spans="1:8" x14ac:dyDescent="0.3">
      <c r="A5" s="346"/>
      <c r="B5" s="347"/>
      <c r="C5" s="348"/>
      <c r="D5" s="348"/>
      <c r="E5" s="438"/>
      <c r="F5" s="438"/>
      <c r="G5" s="438"/>
    </row>
    <row r="6" spans="1:8" ht="25.5" customHeight="1" x14ac:dyDescent="0.3">
      <c r="A6" s="422" t="s">
        <v>331</v>
      </c>
      <c r="B6" s="422"/>
      <c r="C6" s="422"/>
      <c r="D6" s="422"/>
      <c r="E6" s="422"/>
      <c r="F6" s="422"/>
      <c r="G6" s="422"/>
      <c r="H6" s="422"/>
    </row>
    <row r="7" spans="1:8" ht="21" customHeight="1" x14ac:dyDescent="0.3">
      <c r="A7" s="423" t="s">
        <v>335</v>
      </c>
      <c r="B7" s="423"/>
      <c r="C7" s="423"/>
      <c r="D7" s="423"/>
      <c r="E7" s="423"/>
      <c r="F7" s="423"/>
      <c r="G7" s="423"/>
      <c r="H7" s="423"/>
    </row>
    <row r="8" spans="1:8" ht="25.5" customHeight="1" x14ac:dyDescent="0.3">
      <c r="A8" s="390" t="s">
        <v>334</v>
      </c>
      <c r="B8" s="390"/>
      <c r="C8" s="390"/>
      <c r="D8" s="390"/>
      <c r="E8" s="390"/>
      <c r="F8" s="390"/>
      <c r="G8" s="390"/>
      <c r="H8" s="390"/>
    </row>
    <row r="9" spans="1:8" s="282" customFormat="1" ht="25.5" customHeight="1" x14ac:dyDescent="0.3">
      <c r="A9" s="424" t="s">
        <v>1</v>
      </c>
      <c r="B9" s="427" t="s">
        <v>286</v>
      </c>
      <c r="C9" s="430" t="s">
        <v>285</v>
      </c>
      <c r="D9" s="431"/>
      <c r="E9" s="432"/>
      <c r="F9" s="433" t="s">
        <v>284</v>
      </c>
      <c r="G9" s="292"/>
      <c r="H9" s="252"/>
    </row>
    <row r="10" spans="1:8" s="293" customFormat="1" ht="22.5" customHeight="1" x14ac:dyDescent="0.25">
      <c r="A10" s="425"/>
      <c r="B10" s="428"/>
      <c r="C10" s="436" t="s">
        <v>4</v>
      </c>
      <c r="D10" s="436" t="s">
        <v>5</v>
      </c>
      <c r="E10" s="437" t="s">
        <v>6</v>
      </c>
      <c r="F10" s="434"/>
      <c r="G10" s="437" t="s">
        <v>8</v>
      </c>
      <c r="H10" s="437" t="s">
        <v>330</v>
      </c>
    </row>
    <row r="11" spans="1:8" s="293" customFormat="1" ht="7.5" customHeight="1" x14ac:dyDescent="0.25">
      <c r="A11" s="425"/>
      <c r="B11" s="429"/>
      <c r="C11" s="436"/>
      <c r="D11" s="436"/>
      <c r="E11" s="437"/>
      <c r="F11" s="435"/>
      <c r="G11" s="437"/>
      <c r="H11" s="437"/>
    </row>
    <row r="12" spans="1:8" s="293" customFormat="1" x14ac:dyDescent="0.25">
      <c r="A12" s="426"/>
      <c r="B12" s="303" t="s">
        <v>10</v>
      </c>
      <c r="C12" s="344" t="s">
        <v>10</v>
      </c>
      <c r="D12" s="344" t="s">
        <v>10</v>
      </c>
      <c r="E12" s="345" t="s">
        <v>10</v>
      </c>
      <c r="F12" s="344" t="s">
        <v>11</v>
      </c>
      <c r="G12" s="437"/>
      <c r="H12" s="437"/>
    </row>
    <row r="13" spans="1:8" s="282" customFormat="1" ht="26.25" customHeight="1" x14ac:dyDescent="0.3">
      <c r="A13" s="263" t="s">
        <v>298</v>
      </c>
      <c r="B13" s="295">
        <v>250</v>
      </c>
      <c r="C13" s="254">
        <v>7.22</v>
      </c>
      <c r="D13" s="254">
        <v>0.68</v>
      </c>
      <c r="E13" s="254">
        <v>44.95</v>
      </c>
      <c r="F13" s="254">
        <v>233.46</v>
      </c>
      <c r="G13" s="278" t="s">
        <v>299</v>
      </c>
      <c r="H13" s="252">
        <v>217</v>
      </c>
    </row>
    <row r="14" spans="1:8" s="281" customFormat="1" ht="24.75" customHeight="1" x14ac:dyDescent="0.25">
      <c r="A14" s="262" t="s">
        <v>300</v>
      </c>
      <c r="B14" s="295">
        <v>30</v>
      </c>
      <c r="C14" s="254">
        <v>7</v>
      </c>
      <c r="D14" s="254">
        <v>8.85</v>
      </c>
      <c r="E14" s="254">
        <v>0</v>
      </c>
      <c r="F14" s="254">
        <v>107.4</v>
      </c>
      <c r="G14" s="278" t="s">
        <v>299</v>
      </c>
      <c r="H14" s="280" t="s">
        <v>301</v>
      </c>
    </row>
    <row r="15" spans="1:8" s="282" customFormat="1" ht="23.25" customHeight="1" x14ac:dyDescent="0.3">
      <c r="A15" s="262" t="s">
        <v>149</v>
      </c>
      <c r="B15" s="295">
        <v>15</v>
      </c>
      <c r="C15" s="254">
        <v>0.1</v>
      </c>
      <c r="D15" s="254">
        <v>7.25</v>
      </c>
      <c r="E15" s="254">
        <v>0.13</v>
      </c>
      <c r="F15" s="254">
        <v>66.099999999999994</v>
      </c>
      <c r="G15" s="278" t="s">
        <v>299</v>
      </c>
      <c r="H15" s="252">
        <v>79</v>
      </c>
    </row>
    <row r="16" spans="1:8" s="282" customFormat="1" ht="24" customHeight="1" x14ac:dyDescent="0.3">
      <c r="A16" s="262" t="s">
        <v>16</v>
      </c>
      <c r="B16" s="295">
        <v>60</v>
      </c>
      <c r="C16" s="254">
        <v>4.5</v>
      </c>
      <c r="D16" s="254">
        <v>1.74</v>
      </c>
      <c r="E16" s="254">
        <v>30.84</v>
      </c>
      <c r="F16" s="254">
        <v>156.6</v>
      </c>
      <c r="G16" s="278" t="s">
        <v>299</v>
      </c>
      <c r="H16" s="252">
        <v>576</v>
      </c>
    </row>
    <row r="17" spans="1:12" s="282" customFormat="1" ht="27.75" customHeight="1" x14ac:dyDescent="0.3">
      <c r="A17" s="257" t="s">
        <v>316</v>
      </c>
      <c r="B17" s="295">
        <v>200</v>
      </c>
      <c r="C17" s="254">
        <v>0.2</v>
      </c>
      <c r="D17" s="254">
        <v>0.1</v>
      </c>
      <c r="E17" s="254">
        <v>9.3000000000000007</v>
      </c>
      <c r="F17" s="254">
        <v>38</v>
      </c>
      <c r="G17" s="278" t="s">
        <v>299</v>
      </c>
      <c r="H17" s="252">
        <v>457</v>
      </c>
      <c r="I17" s="314"/>
      <c r="J17" s="283"/>
      <c r="K17" s="284"/>
      <c r="L17" s="285"/>
    </row>
    <row r="18" spans="1:12" s="282" customFormat="1" ht="20.25" customHeight="1" x14ac:dyDescent="0.3">
      <c r="A18" s="260" t="s">
        <v>18</v>
      </c>
      <c r="B18" s="323">
        <f>SUM(B13:B17)</f>
        <v>555</v>
      </c>
      <c r="C18" s="261">
        <f t="shared" ref="C18:F18" si="0">SUM(C13:C17)</f>
        <v>19.02</v>
      </c>
      <c r="D18" s="261">
        <f t="shared" si="0"/>
        <v>18.62</v>
      </c>
      <c r="E18" s="261">
        <f t="shared" si="0"/>
        <v>85.22</v>
      </c>
      <c r="F18" s="261">
        <f t="shared" si="0"/>
        <v>601.56000000000006</v>
      </c>
      <c r="G18" s="344"/>
      <c r="H18" s="321"/>
    </row>
    <row r="19" spans="1:12" s="282" customFormat="1" ht="22.5" customHeight="1" x14ac:dyDescent="0.3">
      <c r="A19" s="421" t="s">
        <v>303</v>
      </c>
      <c r="B19" s="421"/>
      <c r="C19" s="421"/>
      <c r="D19" s="421"/>
      <c r="E19" s="421"/>
      <c r="F19" s="421"/>
      <c r="G19" s="421"/>
      <c r="H19" s="421"/>
    </row>
    <row r="20" spans="1:12" s="282" customFormat="1" ht="30.75" customHeight="1" x14ac:dyDescent="0.3">
      <c r="A20" s="258" t="s">
        <v>356</v>
      </c>
      <c r="B20" s="295">
        <v>100</v>
      </c>
      <c r="C20" s="254">
        <v>0.8</v>
      </c>
      <c r="D20" s="254">
        <v>0.17</v>
      </c>
      <c r="E20" s="254">
        <v>1.7</v>
      </c>
      <c r="F20" s="254">
        <v>11</v>
      </c>
      <c r="G20" s="278" t="s">
        <v>299</v>
      </c>
      <c r="H20" s="252">
        <v>149</v>
      </c>
    </row>
    <row r="21" spans="1:12" s="282" customFormat="1" ht="27.75" customHeight="1" x14ac:dyDescent="0.3">
      <c r="A21" s="257" t="s">
        <v>304</v>
      </c>
      <c r="B21" s="332">
        <v>300</v>
      </c>
      <c r="C21" s="254">
        <v>4.41</v>
      </c>
      <c r="D21" s="254">
        <v>10.34</v>
      </c>
      <c r="E21" s="254">
        <v>61.14</v>
      </c>
      <c r="F21" s="254">
        <v>322.92</v>
      </c>
      <c r="G21" s="278" t="s">
        <v>299</v>
      </c>
      <c r="H21" s="252">
        <v>96</v>
      </c>
    </row>
    <row r="22" spans="1:12" s="282" customFormat="1" ht="25.5" customHeight="1" x14ac:dyDescent="0.3">
      <c r="A22" s="306" t="s">
        <v>279</v>
      </c>
      <c r="B22" s="333">
        <v>250</v>
      </c>
      <c r="C22" s="290">
        <v>19.75</v>
      </c>
      <c r="D22" s="290">
        <v>19.87</v>
      </c>
      <c r="E22" s="290">
        <v>18.5</v>
      </c>
      <c r="F22" s="290">
        <v>399.1</v>
      </c>
      <c r="G22" s="278" t="s">
        <v>299</v>
      </c>
      <c r="H22" s="289">
        <v>328</v>
      </c>
      <c r="I22" s="286"/>
    </row>
    <row r="23" spans="1:12" s="282" customFormat="1" ht="27" customHeight="1" x14ac:dyDescent="0.3">
      <c r="A23" s="257" t="s">
        <v>305</v>
      </c>
      <c r="B23" s="333">
        <v>200</v>
      </c>
      <c r="C23" s="290">
        <v>0.67</v>
      </c>
      <c r="D23" s="290">
        <v>0.27</v>
      </c>
      <c r="E23" s="290">
        <v>18.3</v>
      </c>
      <c r="F23" s="290">
        <v>78</v>
      </c>
      <c r="G23" s="278" t="s">
        <v>299</v>
      </c>
      <c r="H23" s="278">
        <v>496</v>
      </c>
    </row>
    <row r="24" spans="1:12" s="282" customFormat="1" ht="29.25" customHeight="1" x14ac:dyDescent="0.3">
      <c r="A24" s="257" t="s">
        <v>306</v>
      </c>
      <c r="B24" s="332">
        <v>30</v>
      </c>
      <c r="C24" s="255">
        <v>2.04</v>
      </c>
      <c r="D24" s="255">
        <v>0.39</v>
      </c>
      <c r="E24" s="255">
        <v>11.94</v>
      </c>
      <c r="F24" s="255">
        <v>59.4</v>
      </c>
      <c r="G24" s="278" t="s">
        <v>299</v>
      </c>
      <c r="H24" s="278">
        <v>575</v>
      </c>
    </row>
    <row r="25" spans="1:12" s="282" customFormat="1" ht="27" customHeight="1" x14ac:dyDescent="0.3">
      <c r="A25" s="257" t="s">
        <v>307</v>
      </c>
      <c r="B25" s="295">
        <v>30</v>
      </c>
      <c r="C25" s="254">
        <v>2.2799999999999998</v>
      </c>
      <c r="D25" s="254">
        <v>0.24</v>
      </c>
      <c r="E25" s="254">
        <v>14.76</v>
      </c>
      <c r="F25" s="254">
        <v>70.2</v>
      </c>
      <c r="G25" s="278" t="s">
        <v>299</v>
      </c>
      <c r="H25" s="278">
        <v>573</v>
      </c>
    </row>
    <row r="26" spans="1:12" s="282" customFormat="1" ht="21.75" customHeight="1" x14ac:dyDescent="0.3">
      <c r="A26" s="291" t="s">
        <v>27</v>
      </c>
      <c r="B26" s="334" t="s">
        <v>333</v>
      </c>
      <c r="C26" s="268">
        <f>SUM(C20:C25)</f>
        <v>29.950000000000003</v>
      </c>
      <c r="D26" s="268">
        <f>SUM(D20:D25)</f>
        <v>31.28</v>
      </c>
      <c r="E26" s="268">
        <f>SUM(E20:E25)</f>
        <v>126.34</v>
      </c>
      <c r="F26" s="268">
        <f>SUM(F20:F25)</f>
        <v>940.62</v>
      </c>
      <c r="G26" s="342"/>
      <c r="H26" s="322"/>
    </row>
    <row r="27" spans="1:12" s="282" customFormat="1" ht="20.25" customHeight="1" x14ac:dyDescent="0.3">
      <c r="A27" s="274" t="s">
        <v>42</v>
      </c>
      <c r="B27" s="335"/>
      <c r="C27" s="276">
        <f>SUM(C18+C26)</f>
        <v>48.97</v>
      </c>
      <c r="D27" s="276">
        <f>SUM(D18+D26)</f>
        <v>49.900000000000006</v>
      </c>
      <c r="E27" s="276">
        <f>SUM(E18+E26)</f>
        <v>211.56</v>
      </c>
      <c r="F27" s="276">
        <f>SUM(F18+F26)</f>
        <v>1542.18</v>
      </c>
      <c r="G27" s="275"/>
      <c r="H27" s="275"/>
    </row>
    <row r="28" spans="1:12" ht="21" customHeight="1" x14ac:dyDescent="0.3">
      <c r="A28" s="423" t="s">
        <v>337</v>
      </c>
      <c r="B28" s="423"/>
      <c r="C28" s="423"/>
      <c r="D28" s="423"/>
      <c r="E28" s="423"/>
      <c r="F28" s="423"/>
      <c r="G28" s="423"/>
      <c r="H28" s="423"/>
    </row>
    <row r="29" spans="1:12" ht="25.5" customHeight="1" x14ac:dyDescent="0.3">
      <c r="A29" s="390" t="s">
        <v>336</v>
      </c>
      <c r="B29" s="390"/>
      <c r="C29" s="390"/>
      <c r="D29" s="390"/>
      <c r="E29" s="390"/>
      <c r="F29" s="390"/>
      <c r="G29" s="390"/>
      <c r="H29" s="390"/>
    </row>
    <row r="30" spans="1:12" s="282" customFormat="1" ht="25.5" customHeight="1" x14ac:dyDescent="0.3">
      <c r="A30" s="424" t="s">
        <v>1</v>
      </c>
      <c r="B30" s="427" t="s">
        <v>286</v>
      </c>
      <c r="C30" s="430" t="s">
        <v>285</v>
      </c>
      <c r="D30" s="431"/>
      <c r="E30" s="432"/>
      <c r="F30" s="433" t="s">
        <v>284</v>
      </c>
      <c r="G30" s="292"/>
      <c r="H30" s="252"/>
    </row>
    <row r="31" spans="1:12" s="293" customFormat="1" ht="22.5" customHeight="1" x14ac:dyDescent="0.25">
      <c r="A31" s="425"/>
      <c r="B31" s="428"/>
      <c r="C31" s="436" t="s">
        <v>4</v>
      </c>
      <c r="D31" s="436" t="s">
        <v>5</v>
      </c>
      <c r="E31" s="437" t="s">
        <v>6</v>
      </c>
      <c r="F31" s="434"/>
      <c r="G31" s="437" t="s">
        <v>8</v>
      </c>
      <c r="H31" s="437" t="s">
        <v>330</v>
      </c>
    </row>
    <row r="32" spans="1:12" s="293" customFormat="1" ht="7.5" customHeight="1" x14ac:dyDescent="0.25">
      <c r="A32" s="425"/>
      <c r="B32" s="429"/>
      <c r="C32" s="436"/>
      <c r="D32" s="436"/>
      <c r="E32" s="437"/>
      <c r="F32" s="435"/>
      <c r="G32" s="437"/>
      <c r="H32" s="437"/>
    </row>
    <row r="33" spans="1:11" s="293" customFormat="1" x14ac:dyDescent="0.25">
      <c r="A33" s="426"/>
      <c r="B33" s="303" t="s">
        <v>10</v>
      </c>
      <c r="C33" s="344" t="s">
        <v>10</v>
      </c>
      <c r="D33" s="344" t="s">
        <v>10</v>
      </c>
      <c r="E33" s="345" t="s">
        <v>10</v>
      </c>
      <c r="F33" s="344" t="s">
        <v>11</v>
      </c>
      <c r="G33" s="437"/>
      <c r="H33" s="437"/>
    </row>
    <row r="34" spans="1:11" s="282" customFormat="1" ht="27.75" customHeight="1" x14ac:dyDescent="0.3">
      <c r="A34" s="262" t="s">
        <v>308</v>
      </c>
      <c r="B34" s="295">
        <v>180</v>
      </c>
      <c r="C34" s="254">
        <v>6.66</v>
      </c>
      <c r="D34" s="254">
        <v>8.1</v>
      </c>
      <c r="E34" s="254">
        <v>35.46</v>
      </c>
      <c r="F34" s="254">
        <v>231.4</v>
      </c>
      <c r="G34" s="278" t="s">
        <v>299</v>
      </c>
      <c r="H34" s="252">
        <v>256</v>
      </c>
    </row>
    <row r="35" spans="1:11" s="282" customFormat="1" ht="30" customHeight="1" x14ac:dyDescent="0.3">
      <c r="A35" s="262" t="s">
        <v>309</v>
      </c>
      <c r="B35" s="295" t="s">
        <v>109</v>
      </c>
      <c r="C35" s="254">
        <v>9.5</v>
      </c>
      <c r="D35" s="254">
        <v>9.75</v>
      </c>
      <c r="E35" s="254">
        <v>10.210000000000001</v>
      </c>
      <c r="F35" s="254">
        <v>146.4</v>
      </c>
      <c r="G35" s="278" t="s">
        <v>299</v>
      </c>
      <c r="H35" s="252">
        <v>367</v>
      </c>
    </row>
    <row r="36" spans="1:11" s="282" customFormat="1" ht="23.25" customHeight="1" x14ac:dyDescent="0.3">
      <c r="A36" s="259" t="s">
        <v>320</v>
      </c>
      <c r="B36" s="336">
        <v>100</v>
      </c>
      <c r="C36" s="253">
        <v>0.4</v>
      </c>
      <c r="D36" s="253">
        <v>0.4</v>
      </c>
      <c r="E36" s="253">
        <v>9.8000000000000007</v>
      </c>
      <c r="F36" s="253">
        <v>44</v>
      </c>
      <c r="G36" s="278" t="s">
        <v>299</v>
      </c>
      <c r="H36" s="252">
        <v>82</v>
      </c>
    </row>
    <row r="37" spans="1:11" s="282" customFormat="1" ht="27" customHeight="1" x14ac:dyDescent="0.3">
      <c r="A37" s="257" t="s">
        <v>307</v>
      </c>
      <c r="B37" s="295">
        <v>60</v>
      </c>
      <c r="C37" s="254">
        <v>2.2799999999999998</v>
      </c>
      <c r="D37" s="254">
        <v>0.24</v>
      </c>
      <c r="E37" s="254">
        <v>14.76</v>
      </c>
      <c r="F37" s="254">
        <v>70.2</v>
      </c>
      <c r="G37" s="278" t="s">
        <v>299</v>
      </c>
      <c r="H37" s="278">
        <v>573</v>
      </c>
    </row>
    <row r="38" spans="1:11" s="282" customFormat="1" ht="27.75" customHeight="1" x14ac:dyDescent="0.3">
      <c r="A38" s="257" t="s">
        <v>288</v>
      </c>
      <c r="B38" s="295">
        <v>200</v>
      </c>
      <c r="C38" s="254">
        <v>0</v>
      </c>
      <c r="D38" s="254">
        <v>0.01</v>
      </c>
      <c r="E38" s="254">
        <v>14</v>
      </c>
      <c r="F38" s="254">
        <v>56</v>
      </c>
      <c r="G38" s="278" t="s">
        <v>299</v>
      </c>
      <c r="H38" s="252">
        <v>461</v>
      </c>
      <c r="I38" s="283"/>
      <c r="J38" s="284"/>
      <c r="K38" s="285"/>
    </row>
    <row r="39" spans="1:11" s="282" customFormat="1" ht="21.75" customHeight="1" x14ac:dyDescent="0.3">
      <c r="A39" s="267" t="s">
        <v>278</v>
      </c>
      <c r="B39" s="334" t="s">
        <v>357</v>
      </c>
      <c r="C39" s="268">
        <f>SUM(C34:C38)</f>
        <v>18.84</v>
      </c>
      <c r="D39" s="268">
        <f>SUM(D34:D38)</f>
        <v>18.5</v>
      </c>
      <c r="E39" s="268">
        <f>SUM(E34:E38)</f>
        <v>84.23</v>
      </c>
      <c r="F39" s="268">
        <f>SUM(F34:F38)</f>
        <v>548</v>
      </c>
      <c r="G39" s="342"/>
      <c r="H39" s="322"/>
    </row>
    <row r="40" spans="1:11" s="282" customFormat="1" ht="22.5" customHeight="1" x14ac:dyDescent="0.3">
      <c r="A40" s="421" t="s">
        <v>303</v>
      </c>
      <c r="B40" s="421"/>
      <c r="C40" s="421"/>
      <c r="D40" s="421"/>
      <c r="E40" s="421"/>
      <c r="F40" s="421"/>
      <c r="G40" s="421"/>
      <c r="H40" s="421"/>
    </row>
    <row r="41" spans="1:11" s="282" customFormat="1" ht="37.5" customHeight="1" x14ac:dyDescent="0.3">
      <c r="A41" s="258" t="s">
        <v>363</v>
      </c>
      <c r="B41" s="295">
        <v>100</v>
      </c>
      <c r="C41" s="254">
        <v>0.8</v>
      </c>
      <c r="D41" s="254">
        <v>0.17</v>
      </c>
      <c r="E41" s="254">
        <v>1.7</v>
      </c>
      <c r="F41" s="254">
        <v>11</v>
      </c>
      <c r="G41" s="278" t="s">
        <v>299</v>
      </c>
      <c r="H41" s="252">
        <v>149</v>
      </c>
    </row>
    <row r="42" spans="1:11" s="282" customFormat="1" ht="30.75" customHeight="1" x14ac:dyDescent="0.3">
      <c r="A42" s="251" t="s">
        <v>311</v>
      </c>
      <c r="B42" s="295">
        <v>300</v>
      </c>
      <c r="C42" s="252">
        <v>2.88</v>
      </c>
      <c r="D42" s="252">
        <v>6</v>
      </c>
      <c r="E42" s="252">
        <v>10.199999999999999</v>
      </c>
      <c r="F42" s="252">
        <v>106.2</v>
      </c>
      <c r="G42" s="278" t="s">
        <v>299</v>
      </c>
      <c r="H42" s="252">
        <v>118</v>
      </c>
    </row>
    <row r="43" spans="1:11" s="282" customFormat="1" ht="28.5" customHeight="1" x14ac:dyDescent="0.3">
      <c r="A43" s="258" t="s">
        <v>121</v>
      </c>
      <c r="B43" s="332">
        <v>200</v>
      </c>
      <c r="C43" s="254">
        <v>7.4</v>
      </c>
      <c r="D43" s="254">
        <v>10.66</v>
      </c>
      <c r="E43" s="254">
        <v>48</v>
      </c>
      <c r="F43" s="254">
        <v>322.88</v>
      </c>
      <c r="G43" s="278" t="s">
        <v>299</v>
      </c>
      <c r="H43" s="252">
        <v>202</v>
      </c>
    </row>
    <row r="44" spans="1:11" s="282" customFormat="1" ht="27.75" customHeight="1" x14ac:dyDescent="0.3">
      <c r="A44" s="251" t="s">
        <v>312</v>
      </c>
      <c r="B44" s="295">
        <v>100</v>
      </c>
      <c r="C44" s="254">
        <v>12.1</v>
      </c>
      <c r="D44" s="254">
        <v>10.7</v>
      </c>
      <c r="E44" s="254">
        <v>9.8000000000000007</v>
      </c>
      <c r="F44" s="254">
        <v>175</v>
      </c>
      <c r="G44" s="278" t="s">
        <v>299</v>
      </c>
      <c r="H44" s="252">
        <v>374</v>
      </c>
    </row>
    <row r="45" spans="1:11" s="282" customFormat="1" ht="26.25" customHeight="1" x14ac:dyDescent="0.3">
      <c r="A45" s="296" t="s">
        <v>23</v>
      </c>
      <c r="B45" s="337">
        <v>200</v>
      </c>
      <c r="C45" s="298">
        <v>0.6</v>
      </c>
      <c r="D45" s="298">
        <v>0.1</v>
      </c>
      <c r="E45" s="298">
        <v>20.100000000000001</v>
      </c>
      <c r="F45" s="298">
        <v>84</v>
      </c>
      <c r="G45" s="278" t="s">
        <v>299</v>
      </c>
      <c r="H45" s="297">
        <v>495</v>
      </c>
    </row>
    <row r="46" spans="1:11" s="282" customFormat="1" ht="29.25" customHeight="1" x14ac:dyDescent="0.3">
      <c r="A46" s="257" t="s">
        <v>306</v>
      </c>
      <c r="B46" s="332">
        <v>30</v>
      </c>
      <c r="C46" s="255">
        <v>2.04</v>
      </c>
      <c r="D46" s="255">
        <v>0.39</v>
      </c>
      <c r="E46" s="255">
        <v>11.94</v>
      </c>
      <c r="F46" s="255">
        <v>59.4</v>
      </c>
      <c r="G46" s="278" t="s">
        <v>299</v>
      </c>
      <c r="H46" s="278">
        <v>575</v>
      </c>
    </row>
    <row r="47" spans="1:11" s="282" customFormat="1" ht="27" customHeight="1" x14ac:dyDescent="0.3">
      <c r="A47" s="257" t="s">
        <v>307</v>
      </c>
      <c r="B47" s="295">
        <v>30</v>
      </c>
      <c r="C47" s="254">
        <v>2.2799999999999998</v>
      </c>
      <c r="D47" s="254">
        <v>0.24</v>
      </c>
      <c r="E47" s="254">
        <v>14.76</v>
      </c>
      <c r="F47" s="254">
        <v>70.2</v>
      </c>
      <c r="G47" s="278" t="s">
        <v>299</v>
      </c>
      <c r="H47" s="278">
        <v>573</v>
      </c>
    </row>
    <row r="48" spans="1:11" s="282" customFormat="1" ht="21.75" customHeight="1" x14ac:dyDescent="0.3">
      <c r="A48" s="267" t="s">
        <v>27</v>
      </c>
      <c r="B48" s="338" t="s">
        <v>358</v>
      </c>
      <c r="C48" s="299">
        <f>SUM(C41:C47)</f>
        <v>28.1</v>
      </c>
      <c r="D48" s="299">
        <f>SUM(D41:D47)</f>
        <v>28.259999999999998</v>
      </c>
      <c r="E48" s="299">
        <f>SUM(E41:E47)</f>
        <v>116.50000000000001</v>
      </c>
      <c r="F48" s="299">
        <f>SUM(F41:F47)</f>
        <v>828.68</v>
      </c>
      <c r="G48" s="300"/>
      <c r="H48" s="322"/>
    </row>
    <row r="49" spans="1:13" s="281" customFormat="1" ht="19.5" customHeight="1" x14ac:dyDescent="0.25">
      <c r="A49" s="301" t="s">
        <v>42</v>
      </c>
      <c r="B49" s="335"/>
      <c r="C49" s="276">
        <f>C39+C48</f>
        <v>46.94</v>
      </c>
      <c r="D49" s="276">
        <f>D39+D48</f>
        <v>46.76</v>
      </c>
      <c r="E49" s="276">
        <f>E39+E48</f>
        <v>200.73000000000002</v>
      </c>
      <c r="F49" s="276">
        <f>F39+F48</f>
        <v>1376.6799999999998</v>
      </c>
      <c r="G49" s="275"/>
      <c r="H49" s="275"/>
    </row>
    <row r="50" spans="1:13" ht="21" customHeight="1" x14ac:dyDescent="0.3">
      <c r="A50" s="423" t="s">
        <v>338</v>
      </c>
      <c r="B50" s="423"/>
      <c r="C50" s="423"/>
      <c r="D50" s="423"/>
      <c r="E50" s="423"/>
      <c r="F50" s="423"/>
      <c r="G50" s="423"/>
      <c r="H50" s="423"/>
    </row>
    <row r="51" spans="1:13" ht="24.75" customHeight="1" x14ac:dyDescent="0.3">
      <c r="A51" s="390" t="s">
        <v>287</v>
      </c>
      <c r="B51" s="390"/>
      <c r="C51" s="390"/>
      <c r="D51" s="390"/>
      <c r="E51" s="390"/>
      <c r="F51" s="390"/>
      <c r="G51" s="390"/>
      <c r="H51" s="390"/>
    </row>
    <row r="52" spans="1:13" s="282" customFormat="1" ht="25.5" customHeight="1" x14ac:dyDescent="0.3">
      <c r="A52" s="424" t="s">
        <v>1</v>
      </c>
      <c r="B52" s="427" t="s">
        <v>286</v>
      </c>
      <c r="C52" s="430" t="s">
        <v>285</v>
      </c>
      <c r="D52" s="431"/>
      <c r="E52" s="432"/>
      <c r="F52" s="433" t="s">
        <v>284</v>
      </c>
      <c r="G52" s="292"/>
      <c r="H52" s="252"/>
    </row>
    <row r="53" spans="1:13" s="293" customFormat="1" ht="22.5" customHeight="1" x14ac:dyDescent="0.25">
      <c r="A53" s="425"/>
      <c r="B53" s="428"/>
      <c r="C53" s="436" t="s">
        <v>4</v>
      </c>
      <c r="D53" s="436" t="s">
        <v>5</v>
      </c>
      <c r="E53" s="437" t="s">
        <v>6</v>
      </c>
      <c r="F53" s="434"/>
      <c r="G53" s="437" t="s">
        <v>8</v>
      </c>
      <c r="H53" s="437" t="s">
        <v>330</v>
      </c>
    </row>
    <row r="54" spans="1:13" s="293" customFormat="1" ht="7.5" customHeight="1" x14ac:dyDescent="0.25">
      <c r="A54" s="425"/>
      <c r="B54" s="429"/>
      <c r="C54" s="436"/>
      <c r="D54" s="436"/>
      <c r="E54" s="437"/>
      <c r="F54" s="435"/>
      <c r="G54" s="437"/>
      <c r="H54" s="437"/>
    </row>
    <row r="55" spans="1:13" s="293" customFormat="1" x14ac:dyDescent="0.25">
      <c r="A55" s="426"/>
      <c r="B55" s="303" t="s">
        <v>10</v>
      </c>
      <c r="C55" s="344" t="s">
        <v>10</v>
      </c>
      <c r="D55" s="344" t="s">
        <v>10</v>
      </c>
      <c r="E55" s="345" t="s">
        <v>10</v>
      </c>
      <c r="F55" s="344" t="s">
        <v>11</v>
      </c>
      <c r="G55" s="437"/>
      <c r="H55" s="437"/>
    </row>
    <row r="56" spans="1:13" s="305" customFormat="1" ht="21.75" customHeight="1" x14ac:dyDescent="0.25">
      <c r="A56" s="251" t="s">
        <v>38</v>
      </c>
      <c r="B56" s="295">
        <v>250</v>
      </c>
      <c r="C56" s="254">
        <v>3.77</v>
      </c>
      <c r="D56" s="254">
        <v>20.309999999999999</v>
      </c>
      <c r="E56" s="254">
        <v>44.75</v>
      </c>
      <c r="F56" s="254">
        <v>414.72</v>
      </c>
      <c r="G56" s="278" t="s">
        <v>299</v>
      </c>
      <c r="H56" s="252">
        <v>385</v>
      </c>
    </row>
    <row r="57" spans="1:13" s="313" customFormat="1" ht="33" customHeight="1" x14ac:dyDescent="0.25">
      <c r="A57" s="309" t="s">
        <v>283</v>
      </c>
      <c r="B57" s="326">
        <v>90</v>
      </c>
      <c r="C57" s="325">
        <v>12.64</v>
      </c>
      <c r="D57" s="325">
        <v>2.06</v>
      </c>
      <c r="E57" s="325">
        <v>9.0299999999999994</v>
      </c>
      <c r="F57" s="324">
        <v>105.26</v>
      </c>
      <c r="G57" s="278" t="s">
        <v>299</v>
      </c>
      <c r="H57" s="326">
        <v>307</v>
      </c>
      <c r="I57" s="310"/>
      <c r="J57" s="311"/>
      <c r="K57" s="312"/>
      <c r="L57" s="312"/>
      <c r="M57" s="312"/>
    </row>
    <row r="58" spans="1:13" s="282" customFormat="1" ht="30.75" customHeight="1" x14ac:dyDescent="0.3">
      <c r="A58" s="258" t="s">
        <v>356</v>
      </c>
      <c r="B58" s="252">
        <v>100</v>
      </c>
      <c r="C58" s="254">
        <v>0.8</v>
      </c>
      <c r="D58" s="254">
        <v>0.17</v>
      </c>
      <c r="E58" s="254">
        <v>1.7</v>
      </c>
      <c r="F58" s="254">
        <v>11</v>
      </c>
      <c r="G58" s="278" t="s">
        <v>299</v>
      </c>
      <c r="H58" s="252">
        <v>149</v>
      </c>
    </row>
    <row r="59" spans="1:13" s="282" customFormat="1" ht="27" customHeight="1" x14ac:dyDescent="0.3">
      <c r="A59" s="257" t="s">
        <v>307</v>
      </c>
      <c r="B59" s="295">
        <v>60</v>
      </c>
      <c r="C59" s="254">
        <v>2.2799999999999998</v>
      </c>
      <c r="D59" s="254">
        <v>0.24</v>
      </c>
      <c r="E59" s="254">
        <v>14.77</v>
      </c>
      <c r="F59" s="254">
        <v>70.27</v>
      </c>
      <c r="G59" s="278" t="s">
        <v>299</v>
      </c>
      <c r="H59" s="278">
        <v>573</v>
      </c>
    </row>
    <row r="60" spans="1:13" s="282" customFormat="1" ht="29.25" customHeight="1" x14ac:dyDescent="0.3">
      <c r="A60" s="262" t="s">
        <v>310</v>
      </c>
      <c r="B60" s="333">
        <v>200</v>
      </c>
      <c r="C60" s="290">
        <v>0.3</v>
      </c>
      <c r="D60" s="290">
        <v>0.1</v>
      </c>
      <c r="E60" s="290">
        <v>11.3</v>
      </c>
      <c r="F60" s="290">
        <v>48</v>
      </c>
      <c r="G60" s="278" t="s">
        <v>299</v>
      </c>
      <c r="H60" s="289">
        <v>490</v>
      </c>
    </row>
    <row r="61" spans="1:13" s="282" customFormat="1" ht="24" customHeight="1" x14ac:dyDescent="0.3">
      <c r="A61" s="260" t="s">
        <v>18</v>
      </c>
      <c r="B61" s="323">
        <f>SUM(B56:B60)</f>
        <v>700</v>
      </c>
      <c r="C61" s="261">
        <f t="shared" ref="C61:F61" si="1">SUM(C56:C60)</f>
        <v>19.790000000000003</v>
      </c>
      <c r="D61" s="261">
        <f t="shared" si="1"/>
        <v>22.88</v>
      </c>
      <c r="E61" s="261">
        <f t="shared" si="1"/>
        <v>81.55</v>
      </c>
      <c r="F61" s="261">
        <f t="shared" si="1"/>
        <v>649.25</v>
      </c>
      <c r="G61" s="344"/>
      <c r="H61" s="321"/>
    </row>
    <row r="62" spans="1:13" s="305" customFormat="1" ht="22.5" customHeight="1" x14ac:dyDescent="0.25">
      <c r="A62" s="421" t="s">
        <v>303</v>
      </c>
      <c r="B62" s="421"/>
      <c r="C62" s="421"/>
      <c r="D62" s="421"/>
      <c r="E62" s="421"/>
      <c r="F62" s="421"/>
      <c r="G62" s="421"/>
      <c r="H62" s="421"/>
      <c r="I62" s="304"/>
    </row>
    <row r="63" spans="1:13" s="282" customFormat="1" ht="30.75" customHeight="1" x14ac:dyDescent="0.3">
      <c r="A63" s="258" t="s">
        <v>360</v>
      </c>
      <c r="B63" s="295">
        <v>100</v>
      </c>
      <c r="C63" s="254">
        <v>0.8</v>
      </c>
      <c r="D63" s="254">
        <v>0.17</v>
      </c>
      <c r="E63" s="254">
        <v>1.7</v>
      </c>
      <c r="F63" s="254">
        <v>11</v>
      </c>
      <c r="G63" s="278" t="s">
        <v>299</v>
      </c>
      <c r="H63" s="252">
        <v>149</v>
      </c>
    </row>
    <row r="64" spans="1:13" s="282" customFormat="1" ht="24" customHeight="1" x14ac:dyDescent="0.3">
      <c r="A64" s="263" t="s">
        <v>242</v>
      </c>
      <c r="B64" s="295">
        <v>300</v>
      </c>
      <c r="C64" s="254">
        <v>4</v>
      </c>
      <c r="D64" s="254">
        <v>7.64</v>
      </c>
      <c r="E64" s="254">
        <v>21.37</v>
      </c>
      <c r="F64" s="254">
        <v>306</v>
      </c>
      <c r="G64" s="256" t="s">
        <v>315</v>
      </c>
      <c r="H64" s="252">
        <v>117</v>
      </c>
    </row>
    <row r="65" spans="1:12" s="282" customFormat="1" ht="28.5" customHeight="1" x14ac:dyDescent="0.3">
      <c r="A65" s="262" t="s">
        <v>123</v>
      </c>
      <c r="B65" s="295">
        <v>250</v>
      </c>
      <c r="C65" s="254">
        <v>21</v>
      </c>
      <c r="D65" s="254">
        <v>23.37</v>
      </c>
      <c r="E65" s="254">
        <v>66.87</v>
      </c>
      <c r="F65" s="254">
        <v>437.5</v>
      </c>
      <c r="G65" s="278" t="s">
        <v>299</v>
      </c>
      <c r="H65" s="252">
        <v>263</v>
      </c>
    </row>
    <row r="66" spans="1:12" s="282" customFormat="1" ht="27.75" customHeight="1" x14ac:dyDescent="0.3">
      <c r="A66" s="257" t="s">
        <v>316</v>
      </c>
      <c r="B66" s="295">
        <v>200</v>
      </c>
      <c r="C66" s="254">
        <v>0.2</v>
      </c>
      <c r="D66" s="254">
        <v>0.1</v>
      </c>
      <c r="E66" s="254">
        <v>9.3000000000000007</v>
      </c>
      <c r="F66" s="254">
        <v>38</v>
      </c>
      <c r="G66" s="278" t="s">
        <v>299</v>
      </c>
      <c r="H66" s="252">
        <v>457</v>
      </c>
      <c r="I66" s="314"/>
      <c r="J66" s="283"/>
      <c r="K66" s="284"/>
      <c r="L66" s="285"/>
    </row>
    <row r="67" spans="1:12" s="282" customFormat="1" ht="29.25" customHeight="1" x14ac:dyDescent="0.3">
      <c r="A67" s="257" t="s">
        <v>306</v>
      </c>
      <c r="B67" s="332">
        <v>30</v>
      </c>
      <c r="C67" s="255">
        <v>2.04</v>
      </c>
      <c r="D67" s="255">
        <v>0.39</v>
      </c>
      <c r="E67" s="255">
        <v>11.94</v>
      </c>
      <c r="F67" s="255">
        <v>59.4</v>
      </c>
      <c r="G67" s="278" t="s">
        <v>299</v>
      </c>
      <c r="H67" s="278">
        <v>575</v>
      </c>
    </row>
    <row r="68" spans="1:12" s="282" customFormat="1" ht="27" customHeight="1" x14ac:dyDescent="0.3">
      <c r="A68" s="257" t="s">
        <v>307</v>
      </c>
      <c r="B68" s="295">
        <v>30</v>
      </c>
      <c r="C68" s="254">
        <v>2.2799999999999998</v>
      </c>
      <c r="D68" s="254">
        <v>0.24</v>
      </c>
      <c r="E68" s="254">
        <v>14.76</v>
      </c>
      <c r="F68" s="254">
        <v>70.2</v>
      </c>
      <c r="G68" s="278" t="s">
        <v>299</v>
      </c>
      <c r="H68" s="278">
        <v>573</v>
      </c>
    </row>
    <row r="69" spans="1:12" s="282" customFormat="1" ht="21.75" customHeight="1" x14ac:dyDescent="0.3">
      <c r="A69" s="269" t="s">
        <v>27</v>
      </c>
      <c r="B69" s="323" t="s">
        <v>333</v>
      </c>
      <c r="C69" s="261">
        <f>SUM(C63:C68)</f>
        <v>30.32</v>
      </c>
      <c r="D69" s="261">
        <f>SUM(D63:D68)</f>
        <v>31.91</v>
      </c>
      <c r="E69" s="261">
        <f>SUM(E63:E68)</f>
        <v>125.94</v>
      </c>
      <c r="F69" s="261">
        <f>SUM(F63:F68)</f>
        <v>922.1</v>
      </c>
      <c r="G69" s="344"/>
      <c r="H69" s="321"/>
    </row>
    <row r="70" spans="1:12" s="305" customFormat="1" ht="20.25" customHeight="1" x14ac:dyDescent="0.3">
      <c r="A70" s="274" t="s">
        <v>42</v>
      </c>
      <c r="B70" s="335"/>
      <c r="C70" s="276">
        <f>SUM(C61+C69)</f>
        <v>50.11</v>
      </c>
      <c r="D70" s="276">
        <f>SUM(D61+D69)</f>
        <v>54.79</v>
      </c>
      <c r="E70" s="276">
        <f>SUM(E61+E69)</f>
        <v>207.49</v>
      </c>
      <c r="F70" s="276">
        <f>SUM(F61+F69)</f>
        <v>1571.35</v>
      </c>
      <c r="G70" s="275"/>
      <c r="H70" s="277"/>
      <c r="I70" s="307"/>
      <c r="J70" s="308"/>
    </row>
    <row r="71" spans="1:12" ht="21" customHeight="1" x14ac:dyDescent="0.3">
      <c r="A71" s="423" t="s">
        <v>339</v>
      </c>
      <c r="B71" s="423"/>
      <c r="C71" s="423"/>
      <c r="D71" s="423"/>
      <c r="E71" s="423"/>
      <c r="F71" s="423"/>
      <c r="G71" s="423"/>
      <c r="H71" s="423"/>
    </row>
    <row r="72" spans="1:12" ht="25.5" customHeight="1" x14ac:dyDescent="0.3">
      <c r="A72" s="390" t="s">
        <v>340</v>
      </c>
      <c r="B72" s="390"/>
      <c r="C72" s="390"/>
      <c r="D72" s="390"/>
      <c r="E72" s="390"/>
      <c r="F72" s="390"/>
      <c r="G72" s="390"/>
      <c r="H72" s="390"/>
    </row>
    <row r="73" spans="1:12" ht="25.5" customHeight="1" x14ac:dyDescent="0.3">
      <c r="A73" s="424" t="s">
        <v>1</v>
      </c>
      <c r="B73" s="427" t="s">
        <v>286</v>
      </c>
      <c r="C73" s="430" t="s">
        <v>285</v>
      </c>
      <c r="D73" s="431"/>
      <c r="E73" s="432"/>
      <c r="F73" s="433" t="s">
        <v>284</v>
      </c>
      <c r="G73" s="292"/>
      <c r="H73" s="18"/>
    </row>
    <row r="74" spans="1:12" s="8" customFormat="1" ht="22.5" customHeight="1" x14ac:dyDescent="0.25">
      <c r="A74" s="425"/>
      <c r="B74" s="428"/>
      <c r="C74" s="436" t="s">
        <v>4</v>
      </c>
      <c r="D74" s="436" t="s">
        <v>5</v>
      </c>
      <c r="E74" s="437" t="s">
        <v>6</v>
      </c>
      <c r="F74" s="434"/>
      <c r="G74" s="437" t="s">
        <v>8</v>
      </c>
      <c r="H74" s="359" t="s">
        <v>330</v>
      </c>
    </row>
    <row r="75" spans="1:12" s="8" customFormat="1" ht="7.5" customHeight="1" x14ac:dyDescent="0.25">
      <c r="A75" s="425"/>
      <c r="B75" s="429"/>
      <c r="C75" s="436"/>
      <c r="D75" s="436"/>
      <c r="E75" s="437"/>
      <c r="F75" s="435"/>
      <c r="G75" s="437"/>
      <c r="H75" s="359"/>
    </row>
    <row r="76" spans="1:12" s="8" customFormat="1" x14ac:dyDescent="0.25">
      <c r="A76" s="426"/>
      <c r="B76" s="303" t="s">
        <v>10</v>
      </c>
      <c r="C76" s="344" t="s">
        <v>10</v>
      </c>
      <c r="D76" s="344" t="s">
        <v>10</v>
      </c>
      <c r="E76" s="345" t="s">
        <v>10</v>
      </c>
      <c r="F76" s="344" t="s">
        <v>11</v>
      </c>
      <c r="G76" s="437"/>
      <c r="H76" s="359"/>
    </row>
    <row r="77" spans="1:12" s="282" customFormat="1" ht="30.75" customHeight="1" x14ac:dyDescent="0.3">
      <c r="A77" s="258" t="s">
        <v>313</v>
      </c>
      <c r="B77" s="336">
        <v>250</v>
      </c>
      <c r="C77" s="302">
        <v>7.37</v>
      </c>
      <c r="D77" s="253">
        <v>10.6</v>
      </c>
      <c r="E77" s="253">
        <v>9.86</v>
      </c>
      <c r="F77" s="275">
        <v>169.87</v>
      </c>
      <c r="G77" s="278" t="s">
        <v>299</v>
      </c>
      <c r="H77" s="252">
        <v>237</v>
      </c>
      <c r="I77" s="294"/>
    </row>
    <row r="78" spans="1:12" s="282" customFormat="1" ht="22.5" customHeight="1" x14ac:dyDescent="0.3">
      <c r="A78" s="259" t="s">
        <v>362</v>
      </c>
      <c r="B78" s="336">
        <v>120</v>
      </c>
      <c r="C78" s="253">
        <v>6.1</v>
      </c>
      <c r="D78" s="253">
        <v>6.1</v>
      </c>
      <c r="E78" s="253">
        <v>26.54</v>
      </c>
      <c r="F78" s="253">
        <v>185.77</v>
      </c>
      <c r="G78" s="278" t="s">
        <v>299</v>
      </c>
      <c r="H78" s="252">
        <v>524</v>
      </c>
    </row>
    <row r="79" spans="1:12" s="282" customFormat="1" ht="24" customHeight="1" x14ac:dyDescent="0.3">
      <c r="A79" s="262" t="s">
        <v>16</v>
      </c>
      <c r="B79" s="295">
        <v>60</v>
      </c>
      <c r="C79" s="254">
        <v>4.5</v>
      </c>
      <c r="D79" s="254">
        <v>1.74</v>
      </c>
      <c r="E79" s="254">
        <v>30.84</v>
      </c>
      <c r="F79" s="254">
        <v>156.6</v>
      </c>
      <c r="G79" s="278" t="s">
        <v>299</v>
      </c>
      <c r="H79" s="252">
        <v>576</v>
      </c>
    </row>
    <row r="80" spans="1:12" s="282" customFormat="1" ht="29.25" customHeight="1" x14ac:dyDescent="0.3">
      <c r="A80" s="263" t="s">
        <v>359</v>
      </c>
      <c r="B80" s="295">
        <v>200</v>
      </c>
      <c r="C80" s="254">
        <v>0.3</v>
      </c>
      <c r="D80" s="254">
        <v>0.1</v>
      </c>
      <c r="E80" s="254">
        <v>9.5</v>
      </c>
      <c r="F80" s="254">
        <v>40</v>
      </c>
      <c r="G80" s="278" t="s">
        <v>299</v>
      </c>
      <c r="H80" s="252">
        <v>459</v>
      </c>
      <c r="I80" s="283"/>
      <c r="J80" s="284"/>
      <c r="K80" s="285"/>
    </row>
    <row r="81" spans="1:11" s="282" customFormat="1" ht="18" customHeight="1" x14ac:dyDescent="0.3">
      <c r="A81" s="269" t="s">
        <v>18</v>
      </c>
      <c r="B81" s="323">
        <f>SUM(B77:B80)</f>
        <v>630</v>
      </c>
      <c r="C81" s="261">
        <f t="shared" ref="C81:F81" si="2">SUM(C77:C80)</f>
        <v>18.27</v>
      </c>
      <c r="D81" s="261">
        <f t="shared" si="2"/>
        <v>18.54</v>
      </c>
      <c r="E81" s="261">
        <f t="shared" si="2"/>
        <v>76.739999999999995</v>
      </c>
      <c r="F81" s="261">
        <f t="shared" si="2"/>
        <v>552.24</v>
      </c>
      <c r="G81" s="344"/>
      <c r="H81" s="321"/>
      <c r="I81" s="286"/>
    </row>
    <row r="82" spans="1:11" s="282" customFormat="1" ht="22.5" customHeight="1" x14ac:dyDescent="0.3">
      <c r="A82" s="421" t="s">
        <v>303</v>
      </c>
      <c r="B82" s="421"/>
      <c r="C82" s="421"/>
      <c r="D82" s="421"/>
      <c r="E82" s="421"/>
      <c r="F82" s="421"/>
      <c r="G82" s="421"/>
      <c r="H82" s="421"/>
    </row>
    <row r="83" spans="1:11" s="282" customFormat="1" ht="30.75" customHeight="1" x14ac:dyDescent="0.3">
      <c r="A83" s="258" t="s">
        <v>356</v>
      </c>
      <c r="B83" s="295">
        <v>100</v>
      </c>
      <c r="C83" s="254">
        <v>0.8</v>
      </c>
      <c r="D83" s="254">
        <v>0.17</v>
      </c>
      <c r="E83" s="254">
        <v>1.7</v>
      </c>
      <c r="F83" s="254">
        <v>11</v>
      </c>
      <c r="G83" s="278" t="s">
        <v>299</v>
      </c>
      <c r="H83" s="252">
        <v>149</v>
      </c>
    </row>
    <row r="84" spans="1:11" s="282" customFormat="1" ht="26.25" customHeight="1" x14ac:dyDescent="0.3">
      <c r="A84" s="263" t="s">
        <v>314</v>
      </c>
      <c r="B84" s="295">
        <v>300</v>
      </c>
      <c r="C84" s="255">
        <v>5.74</v>
      </c>
      <c r="D84" s="254">
        <v>11.28</v>
      </c>
      <c r="E84" s="254">
        <v>60.24</v>
      </c>
      <c r="F84" s="254">
        <v>356.1</v>
      </c>
      <c r="G84" s="278" t="s">
        <v>299</v>
      </c>
      <c r="H84" s="252">
        <v>109</v>
      </c>
      <c r="I84" s="286"/>
    </row>
    <row r="85" spans="1:11" s="282" customFormat="1" ht="25.5" customHeight="1" x14ac:dyDescent="0.3">
      <c r="A85" s="306" t="s">
        <v>323</v>
      </c>
      <c r="B85" s="333">
        <v>250</v>
      </c>
      <c r="C85" s="290">
        <v>17</v>
      </c>
      <c r="D85" s="290">
        <v>17</v>
      </c>
      <c r="E85" s="290">
        <v>17</v>
      </c>
      <c r="F85" s="290">
        <v>289</v>
      </c>
      <c r="G85" s="278" t="s">
        <v>299</v>
      </c>
      <c r="H85" s="289">
        <v>322</v>
      </c>
      <c r="I85" s="286"/>
    </row>
    <row r="86" spans="1:11" s="282" customFormat="1" ht="33" customHeight="1" x14ac:dyDescent="0.3">
      <c r="A86" s="257" t="s">
        <v>322</v>
      </c>
      <c r="B86" s="295">
        <v>200</v>
      </c>
      <c r="C86" s="254">
        <v>0.1</v>
      </c>
      <c r="D86" s="254">
        <v>0.1</v>
      </c>
      <c r="E86" s="254">
        <v>10.9</v>
      </c>
      <c r="F86" s="254">
        <v>45</v>
      </c>
      <c r="G86" s="278" t="s">
        <v>299</v>
      </c>
      <c r="H86" s="252">
        <v>492</v>
      </c>
      <c r="I86" s="283"/>
      <c r="J86" s="284"/>
      <c r="K86" s="285"/>
    </row>
    <row r="87" spans="1:11" s="282" customFormat="1" ht="29.25" customHeight="1" x14ac:dyDescent="0.3">
      <c r="A87" s="257" t="s">
        <v>306</v>
      </c>
      <c r="B87" s="332">
        <v>30</v>
      </c>
      <c r="C87" s="255">
        <v>2.04</v>
      </c>
      <c r="D87" s="255">
        <v>0.39</v>
      </c>
      <c r="E87" s="255">
        <v>11.94</v>
      </c>
      <c r="F87" s="255">
        <v>59.4</v>
      </c>
      <c r="G87" s="278" t="s">
        <v>299</v>
      </c>
      <c r="H87" s="278">
        <v>575</v>
      </c>
    </row>
    <row r="88" spans="1:11" s="282" customFormat="1" ht="27" customHeight="1" x14ac:dyDescent="0.3">
      <c r="A88" s="257" t="s">
        <v>307</v>
      </c>
      <c r="B88" s="295">
        <v>30</v>
      </c>
      <c r="C88" s="254">
        <v>2.2799999999999998</v>
      </c>
      <c r="D88" s="254">
        <v>0.24</v>
      </c>
      <c r="E88" s="254">
        <v>14.76</v>
      </c>
      <c r="F88" s="254">
        <v>70.2</v>
      </c>
      <c r="G88" s="278" t="s">
        <v>299</v>
      </c>
      <c r="H88" s="278">
        <v>573</v>
      </c>
    </row>
    <row r="89" spans="1:11" s="305" customFormat="1" ht="21.75" customHeight="1" x14ac:dyDescent="0.3">
      <c r="A89" s="269" t="s">
        <v>27</v>
      </c>
      <c r="B89" s="323" t="s">
        <v>333</v>
      </c>
      <c r="C89" s="261">
        <f>SUM(C83:C88)</f>
        <v>27.96</v>
      </c>
      <c r="D89" s="261">
        <f>SUM(D83:D88)</f>
        <v>29.18</v>
      </c>
      <c r="E89" s="261">
        <f>SUM(E83:E88)</f>
        <v>116.54</v>
      </c>
      <c r="F89" s="261">
        <f>SUM(F83:F88)</f>
        <v>830.7</v>
      </c>
      <c r="G89" s="344"/>
      <c r="H89" s="321"/>
      <c r="I89" s="304"/>
    </row>
    <row r="90" spans="1:11" s="282" customFormat="1" ht="20.25" customHeight="1" x14ac:dyDescent="0.3">
      <c r="A90" s="274" t="s">
        <v>42</v>
      </c>
      <c r="B90" s="335"/>
      <c r="C90" s="276">
        <f>SUM(C81+C89)</f>
        <v>46.230000000000004</v>
      </c>
      <c r="D90" s="276">
        <f>SUM(D81+D89)</f>
        <v>47.72</v>
      </c>
      <c r="E90" s="276">
        <f>SUM(E81+E89)</f>
        <v>193.28</v>
      </c>
      <c r="F90" s="276">
        <f>SUM(F81+F89)</f>
        <v>1382.94</v>
      </c>
      <c r="G90" s="275"/>
      <c r="H90" s="277"/>
    </row>
    <row r="91" spans="1:11" ht="21" customHeight="1" x14ac:dyDescent="0.3">
      <c r="A91" s="423" t="s">
        <v>342</v>
      </c>
      <c r="B91" s="423"/>
      <c r="C91" s="423"/>
      <c r="D91" s="423"/>
      <c r="E91" s="423"/>
      <c r="F91" s="423"/>
      <c r="G91" s="423"/>
      <c r="H91" s="423"/>
    </row>
    <row r="92" spans="1:11" ht="25.5" customHeight="1" x14ac:dyDescent="0.3">
      <c r="A92" s="390" t="s">
        <v>341</v>
      </c>
      <c r="B92" s="390"/>
      <c r="C92" s="390"/>
      <c r="D92" s="390"/>
      <c r="E92" s="390"/>
      <c r="F92" s="390"/>
      <c r="G92" s="390"/>
      <c r="H92" s="390"/>
    </row>
    <row r="93" spans="1:11" ht="25.5" customHeight="1" x14ac:dyDescent="0.3">
      <c r="A93" s="424" t="s">
        <v>1</v>
      </c>
      <c r="B93" s="427" t="s">
        <v>286</v>
      </c>
      <c r="C93" s="430" t="s">
        <v>285</v>
      </c>
      <c r="D93" s="431"/>
      <c r="E93" s="432"/>
      <c r="F93" s="433" t="s">
        <v>284</v>
      </c>
      <c r="G93" s="292"/>
      <c r="H93" s="18"/>
    </row>
    <row r="94" spans="1:11" s="8" customFormat="1" ht="22.5" customHeight="1" x14ac:dyDescent="0.25">
      <c r="A94" s="425"/>
      <c r="B94" s="428"/>
      <c r="C94" s="436" t="s">
        <v>4</v>
      </c>
      <c r="D94" s="436" t="s">
        <v>5</v>
      </c>
      <c r="E94" s="437" t="s">
        <v>6</v>
      </c>
      <c r="F94" s="434"/>
      <c r="G94" s="437" t="s">
        <v>8</v>
      </c>
      <c r="H94" s="359" t="s">
        <v>330</v>
      </c>
    </row>
    <row r="95" spans="1:11" s="8" customFormat="1" ht="7.5" customHeight="1" x14ac:dyDescent="0.25">
      <c r="A95" s="425"/>
      <c r="B95" s="429"/>
      <c r="C95" s="436"/>
      <c r="D95" s="436"/>
      <c r="E95" s="437"/>
      <c r="F95" s="435"/>
      <c r="G95" s="437"/>
      <c r="H95" s="359"/>
    </row>
    <row r="96" spans="1:11" s="8" customFormat="1" x14ac:dyDescent="0.25">
      <c r="A96" s="426"/>
      <c r="B96" s="303" t="s">
        <v>10</v>
      </c>
      <c r="C96" s="344" t="s">
        <v>10</v>
      </c>
      <c r="D96" s="344" t="s">
        <v>10</v>
      </c>
      <c r="E96" s="345" t="s">
        <v>10</v>
      </c>
      <c r="F96" s="344" t="s">
        <v>11</v>
      </c>
      <c r="G96" s="437"/>
      <c r="H96" s="359"/>
    </row>
    <row r="97" spans="1:12" s="282" customFormat="1" ht="25.5" customHeight="1" x14ac:dyDescent="0.3">
      <c r="A97" s="306" t="s">
        <v>317</v>
      </c>
      <c r="B97" s="333">
        <v>300</v>
      </c>
      <c r="C97" s="290">
        <v>17.88</v>
      </c>
      <c r="D97" s="290">
        <v>18.239999999999998</v>
      </c>
      <c r="E97" s="290">
        <v>47.89</v>
      </c>
      <c r="F97" s="290">
        <v>389.2</v>
      </c>
      <c r="G97" s="278" t="s">
        <v>299</v>
      </c>
      <c r="H97" s="289">
        <v>375</v>
      </c>
      <c r="I97" s="286"/>
    </row>
    <row r="98" spans="1:12" s="282" customFormat="1" ht="30.75" customHeight="1" x14ac:dyDescent="0.3">
      <c r="A98" s="258" t="s">
        <v>363</v>
      </c>
      <c r="B98" s="252">
        <v>100</v>
      </c>
      <c r="C98" s="254">
        <v>0.8</v>
      </c>
      <c r="D98" s="254">
        <v>0.17</v>
      </c>
      <c r="E98" s="254">
        <v>1.7</v>
      </c>
      <c r="F98" s="254">
        <v>11</v>
      </c>
      <c r="G98" s="278" t="s">
        <v>299</v>
      </c>
      <c r="H98" s="252">
        <v>149</v>
      </c>
    </row>
    <row r="99" spans="1:12" s="282" customFormat="1" ht="23.25" customHeight="1" x14ac:dyDescent="0.3">
      <c r="A99" s="259" t="s">
        <v>291</v>
      </c>
      <c r="B99" s="336">
        <v>100</v>
      </c>
      <c r="C99" s="253">
        <v>0.4</v>
      </c>
      <c r="D99" s="253">
        <v>0.4</v>
      </c>
      <c r="E99" s="253">
        <v>9.8000000000000007</v>
      </c>
      <c r="F99" s="253">
        <v>44</v>
      </c>
      <c r="G99" s="278" t="s">
        <v>299</v>
      </c>
      <c r="H99" s="252">
        <v>82</v>
      </c>
    </row>
    <row r="100" spans="1:12" s="282" customFormat="1" ht="27" customHeight="1" x14ac:dyDescent="0.3">
      <c r="A100" s="257" t="s">
        <v>307</v>
      </c>
      <c r="B100" s="295">
        <v>60</v>
      </c>
      <c r="C100" s="254">
        <v>2.2799999999999998</v>
      </c>
      <c r="D100" s="254">
        <v>0.24</v>
      </c>
      <c r="E100" s="254">
        <v>14.76</v>
      </c>
      <c r="F100" s="254">
        <v>70.2</v>
      </c>
      <c r="G100" s="278" t="s">
        <v>299</v>
      </c>
      <c r="H100" s="278">
        <v>573</v>
      </c>
    </row>
    <row r="101" spans="1:12" s="282" customFormat="1" ht="27.75" customHeight="1" x14ac:dyDescent="0.3">
      <c r="A101" s="257" t="s">
        <v>316</v>
      </c>
      <c r="B101" s="295">
        <v>200</v>
      </c>
      <c r="C101" s="254">
        <v>0.2</v>
      </c>
      <c r="D101" s="254">
        <v>0.1</v>
      </c>
      <c r="E101" s="254">
        <v>9.3000000000000007</v>
      </c>
      <c r="F101" s="254">
        <v>38</v>
      </c>
      <c r="G101" s="278" t="s">
        <v>299</v>
      </c>
      <c r="H101" s="252">
        <v>457</v>
      </c>
      <c r="I101" s="314"/>
      <c r="J101" s="283"/>
      <c r="K101" s="284"/>
      <c r="L101" s="285"/>
    </row>
    <row r="102" spans="1:12" s="282" customFormat="1" ht="21.75" customHeight="1" x14ac:dyDescent="0.3">
      <c r="A102" s="260" t="s">
        <v>18</v>
      </c>
      <c r="B102" s="323">
        <f>SUM(B97:B101)</f>
        <v>760</v>
      </c>
      <c r="C102" s="261">
        <f t="shared" ref="C102:F102" si="3">SUM(C97:C101)</f>
        <v>21.56</v>
      </c>
      <c r="D102" s="261">
        <f t="shared" si="3"/>
        <v>19.149999999999999</v>
      </c>
      <c r="E102" s="303">
        <f>SUM(E97:E101)</f>
        <v>83.45</v>
      </c>
      <c r="F102" s="261">
        <f t="shared" si="3"/>
        <v>552.4</v>
      </c>
      <c r="G102" s="344"/>
      <c r="H102" s="321"/>
      <c r="I102" s="286"/>
    </row>
    <row r="103" spans="1:12" s="282" customFormat="1" ht="22.5" customHeight="1" x14ac:dyDescent="0.3">
      <c r="A103" s="421" t="s">
        <v>303</v>
      </c>
      <c r="B103" s="421"/>
      <c r="C103" s="421"/>
      <c r="D103" s="421"/>
      <c r="E103" s="421"/>
      <c r="F103" s="421"/>
      <c r="G103" s="421"/>
      <c r="H103" s="421"/>
      <c r="I103" s="286"/>
    </row>
    <row r="104" spans="1:12" s="282" customFormat="1" ht="30.75" customHeight="1" x14ac:dyDescent="0.3">
      <c r="A104" s="258" t="s">
        <v>360</v>
      </c>
      <c r="B104" s="295">
        <v>100</v>
      </c>
      <c r="C104" s="254">
        <v>0.8</v>
      </c>
      <c r="D104" s="254">
        <v>0.17</v>
      </c>
      <c r="E104" s="254">
        <v>1.7</v>
      </c>
      <c r="F104" s="254">
        <v>11</v>
      </c>
      <c r="G104" s="278" t="s">
        <v>299</v>
      </c>
      <c r="H104" s="252">
        <v>149</v>
      </c>
    </row>
    <row r="105" spans="1:12" s="316" customFormat="1" ht="36" customHeight="1" x14ac:dyDescent="0.3">
      <c r="A105" s="263" t="s">
        <v>318</v>
      </c>
      <c r="B105" s="295">
        <v>300</v>
      </c>
      <c r="C105" s="254">
        <v>1.56</v>
      </c>
      <c r="D105" s="254">
        <v>5.31</v>
      </c>
      <c r="E105" s="254">
        <v>4.1399999999999997</v>
      </c>
      <c r="F105" s="254">
        <v>70.8</v>
      </c>
      <c r="G105" s="278" t="s">
        <v>299</v>
      </c>
      <c r="H105" s="252">
        <v>103</v>
      </c>
      <c r="I105" s="315"/>
    </row>
    <row r="106" spans="1:12" s="305" customFormat="1" ht="27" customHeight="1" x14ac:dyDescent="0.25">
      <c r="A106" s="251" t="s">
        <v>361</v>
      </c>
      <c r="B106" s="295">
        <v>200</v>
      </c>
      <c r="C106" s="254">
        <v>19.7</v>
      </c>
      <c r="D106" s="254">
        <v>22</v>
      </c>
      <c r="E106" s="254">
        <v>66.2</v>
      </c>
      <c r="F106" s="254">
        <v>528</v>
      </c>
      <c r="G106" s="278" t="s">
        <v>299</v>
      </c>
      <c r="H106" s="252">
        <v>520</v>
      </c>
      <c r="I106" s="304"/>
    </row>
    <row r="107" spans="1:12" s="282" customFormat="1" ht="27" customHeight="1" x14ac:dyDescent="0.3">
      <c r="A107" s="257" t="s">
        <v>305</v>
      </c>
      <c r="B107" s="333">
        <v>200</v>
      </c>
      <c r="C107" s="290">
        <v>0.67</v>
      </c>
      <c r="D107" s="290">
        <v>0.27</v>
      </c>
      <c r="E107" s="290">
        <v>18.3</v>
      </c>
      <c r="F107" s="290">
        <v>78</v>
      </c>
      <c r="G107" s="278" t="s">
        <v>299</v>
      </c>
      <c r="H107" s="278">
        <v>496</v>
      </c>
    </row>
    <row r="108" spans="1:12" s="282" customFormat="1" ht="29.25" customHeight="1" x14ac:dyDescent="0.3">
      <c r="A108" s="257" t="s">
        <v>306</v>
      </c>
      <c r="B108" s="332">
        <v>30</v>
      </c>
      <c r="C108" s="255">
        <v>2.04</v>
      </c>
      <c r="D108" s="255">
        <v>0.39</v>
      </c>
      <c r="E108" s="255">
        <v>11.94</v>
      </c>
      <c r="F108" s="255">
        <v>59.4</v>
      </c>
      <c r="G108" s="278" t="s">
        <v>299</v>
      </c>
      <c r="H108" s="278">
        <v>575</v>
      </c>
    </row>
    <row r="109" spans="1:12" s="282" customFormat="1" ht="27" customHeight="1" x14ac:dyDescent="0.3">
      <c r="A109" s="257" t="s">
        <v>307</v>
      </c>
      <c r="B109" s="295">
        <v>30</v>
      </c>
      <c r="C109" s="254">
        <v>2.2799999999999998</v>
      </c>
      <c r="D109" s="254">
        <v>0.24</v>
      </c>
      <c r="E109" s="254">
        <v>14.76</v>
      </c>
      <c r="F109" s="254">
        <v>70.2</v>
      </c>
      <c r="G109" s="278" t="s">
        <v>299</v>
      </c>
      <c r="H109" s="278">
        <v>573</v>
      </c>
    </row>
    <row r="110" spans="1:12" s="282" customFormat="1" ht="21.75" customHeight="1" x14ac:dyDescent="0.3">
      <c r="A110" s="269" t="s">
        <v>27</v>
      </c>
      <c r="B110" s="323" t="s">
        <v>321</v>
      </c>
      <c r="C110" s="261">
        <f>SUM(C104:C109)</f>
        <v>27.05</v>
      </c>
      <c r="D110" s="261">
        <f>SUM(D104:D109)</f>
        <v>28.38</v>
      </c>
      <c r="E110" s="261">
        <f>SUM(E104:E109)</f>
        <v>117.04</v>
      </c>
      <c r="F110" s="261">
        <f>SUM(F104:F109)</f>
        <v>817.4</v>
      </c>
      <c r="G110" s="344"/>
      <c r="H110" s="321"/>
      <c r="I110" s="286"/>
    </row>
    <row r="111" spans="1:12" ht="19.5" customHeight="1" x14ac:dyDescent="0.3">
      <c r="A111" s="274" t="s">
        <v>42</v>
      </c>
      <c r="B111" s="335"/>
      <c r="C111" s="276">
        <f>C102+C110</f>
        <v>48.61</v>
      </c>
      <c r="D111" s="276">
        <f>D102+D110</f>
        <v>47.53</v>
      </c>
      <c r="E111" s="276">
        <f>E102+E110</f>
        <v>200.49</v>
      </c>
      <c r="F111" s="276">
        <f>F102+F110</f>
        <v>1369.8</v>
      </c>
      <c r="G111" s="320"/>
      <c r="H111" s="116"/>
      <c r="I111" s="266"/>
    </row>
    <row r="112" spans="1:12" ht="21" customHeight="1" x14ac:dyDescent="0.3">
      <c r="A112" s="423" t="s">
        <v>343</v>
      </c>
      <c r="B112" s="423"/>
      <c r="C112" s="423"/>
      <c r="D112" s="423"/>
      <c r="E112" s="423"/>
      <c r="F112" s="423"/>
      <c r="G112" s="423"/>
      <c r="H112" s="423"/>
    </row>
    <row r="113" spans="1:11" ht="25.5" customHeight="1" x14ac:dyDescent="0.3">
      <c r="A113" s="390" t="s">
        <v>340</v>
      </c>
      <c r="B113" s="390"/>
      <c r="C113" s="390"/>
      <c r="D113" s="390"/>
      <c r="E113" s="390"/>
      <c r="F113" s="390"/>
      <c r="G113" s="390"/>
      <c r="H113" s="390"/>
    </row>
    <row r="114" spans="1:11" ht="25.5" customHeight="1" x14ac:dyDescent="0.3">
      <c r="A114" s="424" t="s">
        <v>1</v>
      </c>
      <c r="B114" s="427" t="s">
        <v>286</v>
      </c>
      <c r="C114" s="430" t="s">
        <v>285</v>
      </c>
      <c r="D114" s="431"/>
      <c r="E114" s="432"/>
      <c r="F114" s="433" t="s">
        <v>284</v>
      </c>
      <c r="G114" s="292"/>
      <c r="H114" s="18"/>
    </row>
    <row r="115" spans="1:11" s="8" customFormat="1" ht="22.5" customHeight="1" x14ac:dyDescent="0.25">
      <c r="A115" s="425"/>
      <c r="B115" s="428"/>
      <c r="C115" s="436" t="s">
        <v>4</v>
      </c>
      <c r="D115" s="436" t="s">
        <v>5</v>
      </c>
      <c r="E115" s="437" t="s">
        <v>6</v>
      </c>
      <c r="F115" s="434"/>
      <c r="G115" s="437" t="s">
        <v>8</v>
      </c>
      <c r="H115" s="359" t="s">
        <v>330</v>
      </c>
    </row>
    <row r="116" spans="1:11" s="8" customFormat="1" ht="7.5" customHeight="1" x14ac:dyDescent="0.25">
      <c r="A116" s="425"/>
      <c r="B116" s="429"/>
      <c r="C116" s="436"/>
      <c r="D116" s="436"/>
      <c r="E116" s="437"/>
      <c r="F116" s="435"/>
      <c r="G116" s="437"/>
      <c r="H116" s="359"/>
    </row>
    <row r="117" spans="1:11" s="8" customFormat="1" x14ac:dyDescent="0.25">
      <c r="A117" s="426"/>
      <c r="B117" s="303" t="s">
        <v>10</v>
      </c>
      <c r="C117" s="344" t="s">
        <v>10</v>
      </c>
      <c r="D117" s="344" t="s">
        <v>10</v>
      </c>
      <c r="E117" s="345" t="s">
        <v>10</v>
      </c>
      <c r="F117" s="344" t="s">
        <v>11</v>
      </c>
      <c r="G117" s="437"/>
      <c r="H117" s="359"/>
    </row>
    <row r="118" spans="1:11" s="279" customFormat="1" ht="33" customHeight="1" x14ac:dyDescent="0.25">
      <c r="A118" s="259" t="s">
        <v>319</v>
      </c>
      <c r="B118" s="336">
        <v>300</v>
      </c>
      <c r="C118" s="253">
        <v>5.86</v>
      </c>
      <c r="D118" s="253">
        <v>6.58</v>
      </c>
      <c r="E118" s="253">
        <v>35.299999999999997</v>
      </c>
      <c r="F118" s="275">
        <v>234.1</v>
      </c>
      <c r="G118" s="278" t="s">
        <v>299</v>
      </c>
      <c r="H118" s="252">
        <v>268</v>
      </c>
    </row>
    <row r="119" spans="1:11" s="281" customFormat="1" ht="24.75" customHeight="1" x14ac:dyDescent="0.25">
      <c r="A119" s="262" t="s">
        <v>300</v>
      </c>
      <c r="B119" s="295">
        <v>30</v>
      </c>
      <c r="C119" s="254">
        <v>7</v>
      </c>
      <c r="D119" s="254">
        <v>8.85</v>
      </c>
      <c r="E119" s="254">
        <v>0</v>
      </c>
      <c r="F119" s="254">
        <v>107.4</v>
      </c>
      <c r="G119" s="278" t="s">
        <v>299</v>
      </c>
      <c r="H119" s="280" t="s">
        <v>301</v>
      </c>
    </row>
    <row r="120" spans="1:11" s="282" customFormat="1" ht="24" customHeight="1" x14ac:dyDescent="0.3">
      <c r="A120" s="262" t="s">
        <v>16</v>
      </c>
      <c r="B120" s="295">
        <v>60</v>
      </c>
      <c r="C120" s="254">
        <v>4.5</v>
      </c>
      <c r="D120" s="254">
        <v>1.74</v>
      </c>
      <c r="E120" s="254">
        <v>30.84</v>
      </c>
      <c r="F120" s="254">
        <v>156.6</v>
      </c>
      <c r="G120" s="278" t="s">
        <v>299</v>
      </c>
      <c r="H120" s="252">
        <v>576</v>
      </c>
    </row>
    <row r="121" spans="1:11" s="282" customFormat="1" ht="29.25" customHeight="1" x14ac:dyDescent="0.3">
      <c r="A121" s="263" t="s">
        <v>302</v>
      </c>
      <c r="B121" s="295">
        <v>200</v>
      </c>
      <c r="C121" s="254">
        <v>1.6</v>
      </c>
      <c r="D121" s="254">
        <v>1.3</v>
      </c>
      <c r="E121" s="254">
        <v>11.5</v>
      </c>
      <c r="F121" s="254">
        <v>64</v>
      </c>
      <c r="G121" s="278" t="s">
        <v>299</v>
      </c>
      <c r="H121" s="252">
        <v>460</v>
      </c>
      <c r="I121" s="283"/>
      <c r="J121" s="284"/>
      <c r="K121" s="285"/>
    </row>
    <row r="122" spans="1:11" s="282" customFormat="1" ht="25.5" customHeight="1" x14ac:dyDescent="0.3">
      <c r="A122" s="260" t="s">
        <v>18</v>
      </c>
      <c r="B122" s="303">
        <f>SUM(B118:B121)</f>
        <v>590</v>
      </c>
      <c r="C122" s="261">
        <f t="shared" ref="C122:F122" si="4">SUM(C118:C121)</f>
        <v>18.96</v>
      </c>
      <c r="D122" s="261">
        <f t="shared" si="4"/>
        <v>18.47</v>
      </c>
      <c r="E122" s="261">
        <f t="shared" si="4"/>
        <v>77.64</v>
      </c>
      <c r="F122" s="261">
        <f t="shared" si="4"/>
        <v>562.1</v>
      </c>
      <c r="G122" s="344"/>
      <c r="H122" s="321"/>
    </row>
    <row r="123" spans="1:11" s="282" customFormat="1" ht="29.25" customHeight="1" x14ac:dyDescent="0.3">
      <c r="A123" s="421" t="s">
        <v>303</v>
      </c>
      <c r="B123" s="421"/>
      <c r="C123" s="421"/>
      <c r="D123" s="421"/>
      <c r="E123" s="421"/>
      <c r="F123" s="421"/>
      <c r="G123" s="421"/>
      <c r="H123" s="421"/>
      <c r="I123" s="286"/>
    </row>
    <row r="124" spans="1:11" s="282" customFormat="1" ht="37.5" customHeight="1" x14ac:dyDescent="0.3">
      <c r="A124" s="258" t="s">
        <v>363</v>
      </c>
      <c r="B124" s="295">
        <v>100</v>
      </c>
      <c r="C124" s="254">
        <v>0.8</v>
      </c>
      <c r="D124" s="254">
        <v>0.17</v>
      </c>
      <c r="E124" s="254">
        <v>1.7</v>
      </c>
      <c r="F124" s="254">
        <v>11</v>
      </c>
      <c r="G124" s="278" t="s">
        <v>299</v>
      </c>
      <c r="H124" s="252">
        <v>149</v>
      </c>
    </row>
    <row r="125" spans="1:11" s="282" customFormat="1" ht="31.5" customHeight="1" x14ac:dyDescent="0.3">
      <c r="A125" s="259" t="s">
        <v>282</v>
      </c>
      <c r="B125" s="295">
        <v>300</v>
      </c>
      <c r="C125" s="253">
        <v>3.33</v>
      </c>
      <c r="D125" s="253">
        <v>4.2300000000000004</v>
      </c>
      <c r="E125" s="253">
        <v>11.76</v>
      </c>
      <c r="F125" s="253">
        <v>98.4</v>
      </c>
      <c r="G125" s="278" t="s">
        <v>299</v>
      </c>
      <c r="H125" s="252">
        <v>114</v>
      </c>
    </row>
    <row r="126" spans="1:11" s="279" customFormat="1" ht="22.5" customHeight="1" x14ac:dyDescent="0.25">
      <c r="A126" s="251" t="s">
        <v>280</v>
      </c>
      <c r="B126" s="295">
        <v>200</v>
      </c>
      <c r="C126" s="254">
        <v>0.27</v>
      </c>
      <c r="D126" s="254">
        <v>1.3</v>
      </c>
      <c r="E126" s="254">
        <v>49.7</v>
      </c>
      <c r="F126" s="254">
        <v>219.2</v>
      </c>
      <c r="G126" s="278" t="s">
        <v>299</v>
      </c>
      <c r="H126" s="252">
        <v>389</v>
      </c>
    </row>
    <row r="127" spans="1:11" s="279" customFormat="1" ht="30" customHeight="1" x14ac:dyDescent="0.25">
      <c r="A127" s="251" t="s">
        <v>289</v>
      </c>
      <c r="B127" s="295">
        <v>90</v>
      </c>
      <c r="C127" s="254">
        <v>17.899999999999999</v>
      </c>
      <c r="D127" s="254">
        <v>21.3</v>
      </c>
      <c r="E127" s="254">
        <v>6.91</v>
      </c>
      <c r="F127" s="254">
        <v>286.10000000000002</v>
      </c>
      <c r="G127" s="278" t="s">
        <v>299</v>
      </c>
      <c r="H127" s="252">
        <v>348</v>
      </c>
      <c r="I127" s="294"/>
    </row>
    <row r="128" spans="1:11" s="282" customFormat="1" ht="26.25" customHeight="1" x14ac:dyDescent="0.3">
      <c r="A128" s="296" t="s">
        <v>23</v>
      </c>
      <c r="B128" s="337">
        <v>200</v>
      </c>
      <c r="C128" s="298">
        <v>0.6</v>
      </c>
      <c r="D128" s="298">
        <v>0.1</v>
      </c>
      <c r="E128" s="298">
        <v>20.100000000000001</v>
      </c>
      <c r="F128" s="298">
        <v>84</v>
      </c>
      <c r="G128" s="278" t="s">
        <v>299</v>
      </c>
      <c r="H128" s="297">
        <v>495</v>
      </c>
    </row>
    <row r="129" spans="1:11" s="282" customFormat="1" ht="29.25" customHeight="1" x14ac:dyDescent="0.3">
      <c r="A129" s="257" t="s">
        <v>306</v>
      </c>
      <c r="B129" s="332">
        <v>30</v>
      </c>
      <c r="C129" s="255">
        <v>2.04</v>
      </c>
      <c r="D129" s="255">
        <v>0.39</v>
      </c>
      <c r="E129" s="255">
        <v>11.94</v>
      </c>
      <c r="F129" s="255">
        <v>59.4</v>
      </c>
      <c r="G129" s="278" t="s">
        <v>299</v>
      </c>
      <c r="H129" s="278">
        <v>575</v>
      </c>
    </row>
    <row r="130" spans="1:11" s="282" customFormat="1" ht="27" customHeight="1" x14ac:dyDescent="0.3">
      <c r="A130" s="257" t="s">
        <v>307</v>
      </c>
      <c r="B130" s="295">
        <v>30</v>
      </c>
      <c r="C130" s="254">
        <v>2.2799999999999998</v>
      </c>
      <c r="D130" s="254">
        <v>0.24</v>
      </c>
      <c r="E130" s="254">
        <v>14.76</v>
      </c>
      <c r="F130" s="254">
        <v>70.2</v>
      </c>
      <c r="G130" s="278" t="s">
        <v>299</v>
      </c>
      <c r="H130" s="278">
        <v>573</v>
      </c>
    </row>
    <row r="131" spans="1:11" s="282" customFormat="1" ht="19.5" customHeight="1" x14ac:dyDescent="0.3">
      <c r="A131" s="269" t="s">
        <v>27</v>
      </c>
      <c r="B131" s="323">
        <v>950</v>
      </c>
      <c r="C131" s="261">
        <f>SUM(C124:C130)</f>
        <v>27.22</v>
      </c>
      <c r="D131" s="261">
        <f>SUM(D124:D130)</f>
        <v>27.73</v>
      </c>
      <c r="E131" s="261">
        <f>SUM(E124:E130)</f>
        <v>116.87000000000002</v>
      </c>
      <c r="F131" s="261">
        <f>SUM(F124:F130)</f>
        <v>828.30000000000007</v>
      </c>
      <c r="G131" s="344"/>
      <c r="H131" s="321"/>
    </row>
    <row r="132" spans="1:11" s="282" customFormat="1" ht="21.75" customHeight="1" x14ac:dyDescent="0.3">
      <c r="A132" s="274" t="s">
        <v>42</v>
      </c>
      <c r="B132" s="335"/>
      <c r="C132" s="276">
        <f>SUM(C122+C131)</f>
        <v>46.18</v>
      </c>
      <c r="D132" s="276">
        <f>SUM(D122+D131)</f>
        <v>46.2</v>
      </c>
      <c r="E132" s="276">
        <f>SUM(E122+E131)</f>
        <v>194.51000000000002</v>
      </c>
      <c r="F132" s="276">
        <f>SUM(F122+F131)</f>
        <v>1390.4</v>
      </c>
      <c r="G132" s="275"/>
      <c r="H132" s="277"/>
    </row>
    <row r="133" spans="1:11" ht="21" customHeight="1" x14ac:dyDescent="0.3">
      <c r="A133" s="423" t="s">
        <v>345</v>
      </c>
      <c r="B133" s="423"/>
      <c r="C133" s="423"/>
      <c r="D133" s="423"/>
      <c r="E133" s="423"/>
      <c r="F133" s="423"/>
      <c r="G133" s="423"/>
      <c r="H133" s="423"/>
    </row>
    <row r="134" spans="1:11" ht="25.5" customHeight="1" x14ac:dyDescent="0.3">
      <c r="A134" s="390" t="s">
        <v>344</v>
      </c>
      <c r="B134" s="390"/>
      <c r="C134" s="390"/>
      <c r="D134" s="390"/>
      <c r="E134" s="390"/>
      <c r="F134" s="390"/>
      <c r="G134" s="390"/>
      <c r="H134" s="390"/>
    </row>
    <row r="135" spans="1:11" s="282" customFormat="1" ht="25.5" customHeight="1" x14ac:dyDescent="0.3">
      <c r="A135" s="424" t="s">
        <v>1</v>
      </c>
      <c r="B135" s="427" t="s">
        <v>286</v>
      </c>
      <c r="C135" s="430" t="s">
        <v>285</v>
      </c>
      <c r="D135" s="431"/>
      <c r="E135" s="432"/>
      <c r="F135" s="433" t="s">
        <v>284</v>
      </c>
      <c r="G135" s="292"/>
      <c r="H135" s="252"/>
    </row>
    <row r="136" spans="1:11" s="293" customFormat="1" ht="22.5" customHeight="1" x14ac:dyDescent="0.25">
      <c r="A136" s="425"/>
      <c r="B136" s="428"/>
      <c r="C136" s="436" t="s">
        <v>4</v>
      </c>
      <c r="D136" s="436" t="s">
        <v>5</v>
      </c>
      <c r="E136" s="437" t="s">
        <v>6</v>
      </c>
      <c r="F136" s="434"/>
      <c r="G136" s="437" t="s">
        <v>8</v>
      </c>
      <c r="H136" s="437" t="s">
        <v>330</v>
      </c>
    </row>
    <row r="137" spans="1:11" s="293" customFormat="1" ht="7.5" customHeight="1" x14ac:dyDescent="0.25">
      <c r="A137" s="425"/>
      <c r="B137" s="429"/>
      <c r="C137" s="436"/>
      <c r="D137" s="436"/>
      <c r="E137" s="437"/>
      <c r="F137" s="435"/>
      <c r="G137" s="437"/>
      <c r="H137" s="437"/>
    </row>
    <row r="138" spans="1:11" s="293" customFormat="1" x14ac:dyDescent="0.25">
      <c r="A138" s="426"/>
      <c r="B138" s="303" t="s">
        <v>10</v>
      </c>
      <c r="C138" s="344" t="s">
        <v>10</v>
      </c>
      <c r="D138" s="344" t="s">
        <v>10</v>
      </c>
      <c r="E138" s="345" t="s">
        <v>10</v>
      </c>
      <c r="F138" s="344" t="s">
        <v>11</v>
      </c>
      <c r="G138" s="437"/>
      <c r="H138" s="437"/>
    </row>
    <row r="139" spans="1:11" s="282" customFormat="1" ht="28.5" customHeight="1" x14ac:dyDescent="0.3">
      <c r="A139" s="258" t="s">
        <v>121</v>
      </c>
      <c r="B139" s="332">
        <v>200</v>
      </c>
      <c r="C139" s="254">
        <v>7.4</v>
      </c>
      <c r="D139" s="254">
        <v>10.66</v>
      </c>
      <c r="E139" s="254">
        <v>48</v>
      </c>
      <c r="F139" s="254">
        <v>322.88</v>
      </c>
      <c r="G139" s="278" t="s">
        <v>299</v>
      </c>
      <c r="H139" s="252">
        <v>202</v>
      </c>
    </row>
    <row r="140" spans="1:11" s="282" customFormat="1" ht="27" customHeight="1" x14ac:dyDescent="0.3">
      <c r="A140" s="262" t="s">
        <v>309</v>
      </c>
      <c r="B140" s="295">
        <v>100</v>
      </c>
      <c r="C140" s="254">
        <v>9.5</v>
      </c>
      <c r="D140" s="254">
        <v>9.75</v>
      </c>
      <c r="E140" s="254">
        <v>10.210000000000001</v>
      </c>
      <c r="F140" s="254">
        <v>146.4</v>
      </c>
      <c r="G140" s="278" t="s">
        <v>299</v>
      </c>
      <c r="H140" s="252">
        <v>367</v>
      </c>
    </row>
    <row r="141" spans="1:11" s="282" customFormat="1" ht="30.75" customHeight="1" x14ac:dyDescent="0.3">
      <c r="A141" s="258" t="s">
        <v>356</v>
      </c>
      <c r="B141" s="252">
        <v>100</v>
      </c>
      <c r="C141" s="254">
        <v>0.8</v>
      </c>
      <c r="D141" s="254">
        <v>0.17</v>
      </c>
      <c r="E141" s="254">
        <v>1.7</v>
      </c>
      <c r="F141" s="254">
        <v>11</v>
      </c>
      <c r="G141" s="278" t="s">
        <v>299</v>
      </c>
      <c r="H141" s="252">
        <v>149</v>
      </c>
    </row>
    <row r="142" spans="1:11" s="282" customFormat="1" ht="27" customHeight="1" x14ac:dyDescent="0.3">
      <c r="A142" s="257" t="s">
        <v>307</v>
      </c>
      <c r="B142" s="295">
        <v>60</v>
      </c>
      <c r="C142" s="254">
        <v>2.2799999999999998</v>
      </c>
      <c r="D142" s="254">
        <v>0.24</v>
      </c>
      <c r="E142" s="254">
        <v>14.76</v>
      </c>
      <c r="F142" s="254">
        <v>70.2</v>
      </c>
      <c r="G142" s="278" t="s">
        <v>299</v>
      </c>
      <c r="H142" s="278">
        <v>573</v>
      </c>
    </row>
    <row r="143" spans="1:11" s="282" customFormat="1" ht="27.75" customHeight="1" x14ac:dyDescent="0.3">
      <c r="A143" s="257" t="s">
        <v>288</v>
      </c>
      <c r="B143" s="295">
        <v>200</v>
      </c>
      <c r="C143" s="254">
        <v>0</v>
      </c>
      <c r="D143" s="254">
        <v>0.01</v>
      </c>
      <c r="E143" s="254">
        <v>14</v>
      </c>
      <c r="F143" s="254">
        <v>56</v>
      </c>
      <c r="G143" s="278" t="s">
        <v>299</v>
      </c>
      <c r="H143" s="252">
        <v>461</v>
      </c>
      <c r="I143" s="283"/>
      <c r="J143" s="284"/>
      <c r="K143" s="285"/>
    </row>
    <row r="144" spans="1:11" s="282" customFormat="1" x14ac:dyDescent="0.3">
      <c r="A144" s="267" t="s">
        <v>278</v>
      </c>
      <c r="B144" s="339">
        <f>SUM(B139:B143)</f>
        <v>660</v>
      </c>
      <c r="C144" s="268">
        <f>SUM(C139:C143)</f>
        <v>19.98</v>
      </c>
      <c r="D144" s="268">
        <f>SUM(D139:D143)</f>
        <v>20.830000000000002</v>
      </c>
      <c r="E144" s="268">
        <f>SUM(E139:E143)</f>
        <v>88.67</v>
      </c>
      <c r="F144" s="268">
        <f>SUM(F139:F143)</f>
        <v>606.48</v>
      </c>
      <c r="G144" s="327"/>
      <c r="H144" s="322"/>
    </row>
    <row r="145" spans="1:9" s="282" customFormat="1" ht="25.5" customHeight="1" x14ac:dyDescent="0.3">
      <c r="A145" s="421" t="s">
        <v>303</v>
      </c>
      <c r="B145" s="421"/>
      <c r="C145" s="421"/>
      <c r="D145" s="421"/>
      <c r="E145" s="421"/>
      <c r="F145" s="421"/>
      <c r="G145" s="421"/>
      <c r="H145" s="421"/>
      <c r="I145" s="286"/>
    </row>
    <row r="146" spans="1:9" s="282" customFormat="1" ht="30.75" customHeight="1" x14ac:dyDescent="0.3">
      <c r="A146" s="258" t="s">
        <v>360</v>
      </c>
      <c r="B146" s="295">
        <v>100</v>
      </c>
      <c r="C146" s="254">
        <v>0.8</v>
      </c>
      <c r="D146" s="254">
        <v>0.17</v>
      </c>
      <c r="E146" s="254">
        <v>1.7</v>
      </c>
      <c r="F146" s="254">
        <v>11</v>
      </c>
      <c r="G146" s="278" t="s">
        <v>299</v>
      </c>
      <c r="H146" s="252">
        <v>149</v>
      </c>
    </row>
    <row r="147" spans="1:9" s="282" customFormat="1" ht="37.5" customHeight="1" x14ac:dyDescent="0.3">
      <c r="A147" s="259" t="s">
        <v>290</v>
      </c>
      <c r="B147" s="295">
        <v>300</v>
      </c>
      <c r="C147" s="253">
        <v>4.8099999999999996</v>
      </c>
      <c r="D147" s="253">
        <v>10.3</v>
      </c>
      <c r="E147" s="253">
        <v>62.4</v>
      </c>
      <c r="F147" s="253">
        <v>356.9</v>
      </c>
      <c r="G147" s="278" t="s">
        <v>299</v>
      </c>
      <c r="H147" s="252">
        <v>108</v>
      </c>
      <c r="I147" s="286"/>
    </row>
    <row r="148" spans="1:9" s="282" customFormat="1" ht="25.5" customHeight="1" x14ac:dyDescent="0.3">
      <c r="A148" s="306" t="s">
        <v>323</v>
      </c>
      <c r="B148" s="333">
        <v>250</v>
      </c>
      <c r="C148" s="290">
        <v>17</v>
      </c>
      <c r="D148" s="290">
        <v>17</v>
      </c>
      <c r="E148" s="290">
        <v>17</v>
      </c>
      <c r="F148" s="290">
        <v>289</v>
      </c>
      <c r="G148" s="278" t="s">
        <v>299</v>
      </c>
      <c r="H148" s="289">
        <v>322</v>
      </c>
      <c r="I148" s="286"/>
    </row>
    <row r="149" spans="1:9" s="282" customFormat="1" ht="29.25" customHeight="1" x14ac:dyDescent="0.3">
      <c r="A149" s="262" t="s">
        <v>310</v>
      </c>
      <c r="B149" s="333">
        <v>200</v>
      </c>
      <c r="C149" s="290">
        <v>0.3</v>
      </c>
      <c r="D149" s="290">
        <v>0.1</v>
      </c>
      <c r="E149" s="290">
        <v>11.3</v>
      </c>
      <c r="F149" s="290">
        <v>48</v>
      </c>
      <c r="G149" s="278" t="s">
        <v>299</v>
      </c>
      <c r="H149" s="289">
        <v>490</v>
      </c>
    </row>
    <row r="150" spans="1:9" s="282" customFormat="1" ht="29.25" customHeight="1" x14ac:dyDescent="0.3">
      <c r="A150" s="257" t="s">
        <v>306</v>
      </c>
      <c r="B150" s="332">
        <v>30</v>
      </c>
      <c r="C150" s="255">
        <v>2.04</v>
      </c>
      <c r="D150" s="255">
        <v>0.39</v>
      </c>
      <c r="E150" s="255">
        <v>11.94</v>
      </c>
      <c r="F150" s="255">
        <v>59.4</v>
      </c>
      <c r="G150" s="278" t="s">
        <v>299</v>
      </c>
      <c r="H150" s="278">
        <v>575</v>
      </c>
    </row>
    <row r="151" spans="1:9" s="282" customFormat="1" ht="27" customHeight="1" x14ac:dyDescent="0.3">
      <c r="A151" s="257" t="s">
        <v>307</v>
      </c>
      <c r="B151" s="295">
        <v>30</v>
      </c>
      <c r="C151" s="254">
        <v>2.2799999999999998</v>
      </c>
      <c r="D151" s="254">
        <v>0.24</v>
      </c>
      <c r="E151" s="254">
        <v>14.76</v>
      </c>
      <c r="F151" s="254">
        <v>70.2</v>
      </c>
      <c r="G151" s="278" t="s">
        <v>299</v>
      </c>
      <c r="H151" s="278">
        <v>573</v>
      </c>
    </row>
    <row r="152" spans="1:9" s="282" customFormat="1" ht="21" customHeight="1" x14ac:dyDescent="0.3">
      <c r="A152" s="269" t="s">
        <v>27</v>
      </c>
      <c r="B152" s="323" t="s">
        <v>333</v>
      </c>
      <c r="C152" s="261">
        <f>SUM(C146:C151)</f>
        <v>27.23</v>
      </c>
      <c r="D152" s="261">
        <f>SUM(D146:D151)</f>
        <v>28.2</v>
      </c>
      <c r="E152" s="261">
        <f>SUM(E146:E151)</f>
        <v>119.1</v>
      </c>
      <c r="F152" s="261">
        <f>SUM(F146:F151)</f>
        <v>834.5</v>
      </c>
      <c r="G152" s="344"/>
      <c r="H152" s="321"/>
      <c r="I152" s="286"/>
    </row>
    <row r="153" spans="1:9" s="282" customFormat="1" ht="20.25" customHeight="1" x14ac:dyDescent="0.3">
      <c r="A153" s="274" t="s">
        <v>42</v>
      </c>
      <c r="B153" s="335"/>
      <c r="C153" s="276">
        <f>SUM(C144+C152)</f>
        <v>47.21</v>
      </c>
      <c r="D153" s="276">
        <f>SUM(D144+D152)</f>
        <v>49.03</v>
      </c>
      <c r="E153" s="276">
        <f>SUM(E144+E152)</f>
        <v>207.76999999999998</v>
      </c>
      <c r="F153" s="276">
        <f>SUM(F144+F152)</f>
        <v>1440.98</v>
      </c>
      <c r="G153" s="275"/>
      <c r="H153" s="277"/>
      <c r="I153" s="318"/>
    </row>
    <row r="154" spans="1:9" ht="21" customHeight="1" x14ac:dyDescent="0.3">
      <c r="A154" s="423" t="s">
        <v>346</v>
      </c>
      <c r="B154" s="423"/>
      <c r="C154" s="423"/>
      <c r="D154" s="423"/>
      <c r="E154" s="423"/>
      <c r="F154" s="423"/>
      <c r="G154" s="423"/>
      <c r="H154" s="423"/>
      <c r="I154" s="264"/>
    </row>
    <row r="155" spans="1:9" ht="25.5" customHeight="1" x14ac:dyDescent="0.3">
      <c r="A155" s="390" t="s">
        <v>287</v>
      </c>
      <c r="B155" s="390"/>
      <c r="C155" s="390"/>
      <c r="D155" s="390"/>
      <c r="E155" s="390"/>
      <c r="F155" s="390"/>
      <c r="G155" s="390"/>
      <c r="H155" s="390"/>
    </row>
    <row r="156" spans="1:9" ht="25.5" customHeight="1" x14ac:dyDescent="0.3">
      <c r="A156" s="424" t="s">
        <v>1</v>
      </c>
      <c r="B156" s="427" t="s">
        <v>286</v>
      </c>
      <c r="C156" s="430" t="s">
        <v>285</v>
      </c>
      <c r="D156" s="431"/>
      <c r="E156" s="432"/>
      <c r="F156" s="433" t="s">
        <v>284</v>
      </c>
      <c r="G156" s="292"/>
      <c r="H156" s="18"/>
    </row>
    <row r="157" spans="1:9" s="8" customFormat="1" ht="22.5" customHeight="1" x14ac:dyDescent="0.25">
      <c r="A157" s="425"/>
      <c r="B157" s="428"/>
      <c r="C157" s="436" t="s">
        <v>4</v>
      </c>
      <c r="D157" s="436" t="s">
        <v>5</v>
      </c>
      <c r="E157" s="437" t="s">
        <v>6</v>
      </c>
      <c r="F157" s="434"/>
      <c r="G157" s="437" t="s">
        <v>8</v>
      </c>
      <c r="H157" s="359" t="s">
        <v>330</v>
      </c>
    </row>
    <row r="158" spans="1:9" s="8" customFormat="1" ht="7.5" customHeight="1" x14ac:dyDescent="0.25">
      <c r="A158" s="425"/>
      <c r="B158" s="429"/>
      <c r="C158" s="436"/>
      <c r="D158" s="436"/>
      <c r="E158" s="437"/>
      <c r="F158" s="435"/>
      <c r="G158" s="437"/>
      <c r="H158" s="359"/>
    </row>
    <row r="159" spans="1:9" s="8" customFormat="1" x14ac:dyDescent="0.25">
      <c r="A159" s="426"/>
      <c r="B159" s="303" t="s">
        <v>10</v>
      </c>
      <c r="C159" s="344" t="s">
        <v>10</v>
      </c>
      <c r="D159" s="344" t="s">
        <v>10</v>
      </c>
      <c r="E159" s="345" t="s">
        <v>10</v>
      </c>
      <c r="F159" s="344" t="s">
        <v>11</v>
      </c>
      <c r="G159" s="437"/>
      <c r="H159" s="359"/>
    </row>
    <row r="160" spans="1:9" s="282" customFormat="1" ht="24" customHeight="1" x14ac:dyDescent="0.3">
      <c r="A160" s="251" t="s">
        <v>324</v>
      </c>
      <c r="B160" s="295">
        <v>250</v>
      </c>
      <c r="C160" s="254">
        <v>6.34</v>
      </c>
      <c r="D160" s="254">
        <v>0.6</v>
      </c>
      <c r="E160" s="254">
        <v>36.75</v>
      </c>
      <c r="F160" s="254">
        <v>232.44</v>
      </c>
      <c r="G160" s="278" t="s">
        <v>299</v>
      </c>
      <c r="H160" s="252">
        <v>229</v>
      </c>
      <c r="I160" s="294"/>
    </row>
    <row r="161" spans="1:11" s="281" customFormat="1" ht="24.75" customHeight="1" x14ac:dyDescent="0.25">
      <c r="A161" s="262" t="s">
        <v>300</v>
      </c>
      <c r="B161" s="295">
        <v>30</v>
      </c>
      <c r="C161" s="254">
        <v>7</v>
      </c>
      <c r="D161" s="254">
        <v>8.85</v>
      </c>
      <c r="E161" s="254">
        <v>0</v>
      </c>
      <c r="F161" s="254">
        <v>107.4</v>
      </c>
      <c r="G161" s="278" t="s">
        <v>299</v>
      </c>
      <c r="H161" s="280" t="s">
        <v>301</v>
      </c>
    </row>
    <row r="162" spans="1:11" s="282" customFormat="1" ht="23.25" customHeight="1" x14ac:dyDescent="0.3">
      <c r="A162" s="262" t="s">
        <v>149</v>
      </c>
      <c r="B162" s="295">
        <v>15</v>
      </c>
      <c r="C162" s="254">
        <v>0.1</v>
      </c>
      <c r="D162" s="254">
        <v>7.25</v>
      </c>
      <c r="E162" s="254">
        <v>0.13</v>
      </c>
      <c r="F162" s="254">
        <v>66.099999999999994</v>
      </c>
      <c r="G162" s="278" t="s">
        <v>299</v>
      </c>
      <c r="H162" s="252">
        <v>79</v>
      </c>
    </row>
    <row r="163" spans="1:11" s="282" customFormat="1" ht="24" customHeight="1" x14ac:dyDescent="0.3">
      <c r="A163" s="262" t="s">
        <v>16</v>
      </c>
      <c r="B163" s="295">
        <v>60</v>
      </c>
      <c r="C163" s="254">
        <v>4.5</v>
      </c>
      <c r="D163" s="254">
        <v>1.74</v>
      </c>
      <c r="E163" s="254">
        <v>30.84</v>
      </c>
      <c r="F163" s="254">
        <v>156.6</v>
      </c>
      <c r="G163" s="278" t="s">
        <v>299</v>
      </c>
      <c r="H163" s="252">
        <v>576</v>
      </c>
    </row>
    <row r="164" spans="1:11" s="282" customFormat="1" ht="29.25" customHeight="1" x14ac:dyDescent="0.3">
      <c r="A164" s="263" t="s">
        <v>359</v>
      </c>
      <c r="B164" s="295">
        <v>200</v>
      </c>
      <c r="C164" s="254">
        <v>0.3</v>
      </c>
      <c r="D164" s="254">
        <v>0.1</v>
      </c>
      <c r="E164" s="254">
        <v>9.5</v>
      </c>
      <c r="F164" s="254">
        <v>40</v>
      </c>
      <c r="G164" s="278" t="s">
        <v>299</v>
      </c>
      <c r="H164" s="252">
        <v>459</v>
      </c>
      <c r="I164" s="283"/>
      <c r="J164" s="284"/>
      <c r="K164" s="285"/>
    </row>
    <row r="165" spans="1:11" s="282" customFormat="1" ht="21.75" customHeight="1" x14ac:dyDescent="0.3">
      <c r="A165" s="260" t="s">
        <v>18</v>
      </c>
      <c r="B165" s="303">
        <f>SUM(B160:B164)</f>
        <v>555</v>
      </c>
      <c r="C165" s="261">
        <f t="shared" ref="C165:F165" si="5">SUM(C160:C164)</f>
        <v>18.239999999999998</v>
      </c>
      <c r="D165" s="261">
        <f t="shared" si="5"/>
        <v>18.54</v>
      </c>
      <c r="E165" s="261">
        <f t="shared" si="5"/>
        <v>77.22</v>
      </c>
      <c r="F165" s="261">
        <f t="shared" si="5"/>
        <v>602.54000000000008</v>
      </c>
      <c r="G165" s="344"/>
      <c r="H165" s="321"/>
      <c r="I165" s="286"/>
    </row>
    <row r="166" spans="1:11" s="282" customFormat="1" ht="19.5" customHeight="1" x14ac:dyDescent="0.3">
      <c r="A166" s="421" t="s">
        <v>303</v>
      </c>
      <c r="B166" s="421"/>
      <c r="C166" s="421"/>
      <c r="D166" s="421"/>
      <c r="E166" s="421"/>
      <c r="F166" s="421"/>
      <c r="G166" s="421"/>
      <c r="H166" s="421"/>
      <c r="I166" s="286"/>
    </row>
    <row r="167" spans="1:11" s="282" customFormat="1" ht="34.5" customHeight="1" x14ac:dyDescent="0.3">
      <c r="A167" s="258" t="s">
        <v>363</v>
      </c>
      <c r="B167" s="252">
        <v>100</v>
      </c>
      <c r="C167" s="254">
        <v>0.8</v>
      </c>
      <c r="D167" s="254">
        <v>0.17</v>
      </c>
      <c r="E167" s="254">
        <v>1.7</v>
      </c>
      <c r="F167" s="254">
        <v>11</v>
      </c>
      <c r="G167" s="278" t="s">
        <v>299</v>
      </c>
      <c r="H167" s="252">
        <v>149</v>
      </c>
    </row>
    <row r="168" spans="1:11" s="282" customFormat="1" ht="26.25" customHeight="1" x14ac:dyDescent="0.3">
      <c r="A168" s="263" t="s">
        <v>281</v>
      </c>
      <c r="B168" s="295">
        <v>300</v>
      </c>
      <c r="C168" s="254">
        <v>3.15</v>
      </c>
      <c r="D168" s="254">
        <v>10.1</v>
      </c>
      <c r="E168" s="254">
        <v>25.3</v>
      </c>
      <c r="F168" s="254">
        <v>206.5</v>
      </c>
      <c r="G168" s="278" t="s">
        <v>299</v>
      </c>
      <c r="H168" s="252">
        <v>100</v>
      </c>
      <c r="I168" s="286"/>
    </row>
    <row r="169" spans="1:11" s="282" customFormat="1" ht="27.75" customHeight="1" x14ac:dyDescent="0.3">
      <c r="A169" s="262" t="s">
        <v>308</v>
      </c>
      <c r="B169" s="295">
        <v>180</v>
      </c>
      <c r="C169" s="254">
        <v>6.66</v>
      </c>
      <c r="D169" s="254">
        <v>8.1</v>
      </c>
      <c r="E169" s="254">
        <v>35.46</v>
      </c>
      <c r="F169" s="254">
        <v>231.4</v>
      </c>
      <c r="G169" s="278" t="s">
        <v>299</v>
      </c>
      <c r="H169" s="252">
        <v>256</v>
      </c>
    </row>
    <row r="170" spans="1:11" s="282" customFormat="1" ht="25.5" customHeight="1" x14ac:dyDescent="0.3">
      <c r="A170" s="251" t="s">
        <v>312</v>
      </c>
      <c r="B170" s="295">
        <v>100</v>
      </c>
      <c r="C170" s="254">
        <v>12.1</v>
      </c>
      <c r="D170" s="254">
        <v>10.7</v>
      </c>
      <c r="E170" s="254">
        <v>9.8000000000000007</v>
      </c>
      <c r="F170" s="254">
        <v>175</v>
      </c>
      <c r="G170" s="278" t="s">
        <v>299</v>
      </c>
      <c r="H170" s="252">
        <v>374</v>
      </c>
    </row>
    <row r="171" spans="1:11" s="282" customFormat="1" ht="27" customHeight="1" x14ac:dyDescent="0.3">
      <c r="A171" s="257" t="s">
        <v>305</v>
      </c>
      <c r="B171" s="333">
        <v>200</v>
      </c>
      <c r="C171" s="290">
        <v>0.67</v>
      </c>
      <c r="D171" s="290">
        <v>0.27</v>
      </c>
      <c r="E171" s="290">
        <v>18.3</v>
      </c>
      <c r="F171" s="290">
        <v>78</v>
      </c>
      <c r="G171" s="278" t="s">
        <v>299</v>
      </c>
      <c r="H171" s="278">
        <v>496</v>
      </c>
    </row>
    <row r="172" spans="1:11" s="282" customFormat="1" ht="26.25" customHeight="1" x14ac:dyDescent="0.3">
      <c r="A172" s="257" t="s">
        <v>306</v>
      </c>
      <c r="B172" s="332">
        <v>30</v>
      </c>
      <c r="C172" s="255">
        <v>2.04</v>
      </c>
      <c r="D172" s="255">
        <v>0.39</v>
      </c>
      <c r="E172" s="255">
        <v>11.94</v>
      </c>
      <c r="F172" s="255">
        <v>59.4</v>
      </c>
      <c r="G172" s="278" t="s">
        <v>299</v>
      </c>
      <c r="H172" s="278">
        <v>575</v>
      </c>
    </row>
    <row r="173" spans="1:11" s="282" customFormat="1" ht="25.5" customHeight="1" x14ac:dyDescent="0.3">
      <c r="A173" s="257" t="s">
        <v>307</v>
      </c>
      <c r="B173" s="295">
        <v>30</v>
      </c>
      <c r="C173" s="254">
        <v>2.2799999999999998</v>
      </c>
      <c r="D173" s="254">
        <v>0.24</v>
      </c>
      <c r="E173" s="254">
        <v>14.76</v>
      </c>
      <c r="F173" s="254">
        <v>70.2</v>
      </c>
      <c r="G173" s="278" t="s">
        <v>299</v>
      </c>
      <c r="H173" s="278">
        <v>573</v>
      </c>
    </row>
    <row r="174" spans="1:11" s="282" customFormat="1" ht="21.75" customHeight="1" x14ac:dyDescent="0.3">
      <c r="A174" s="269" t="s">
        <v>27</v>
      </c>
      <c r="B174" s="340" t="s">
        <v>332</v>
      </c>
      <c r="C174" s="270">
        <f>SUM(C167:C173)</f>
        <v>27.700000000000003</v>
      </c>
      <c r="D174" s="270">
        <f>SUM(D167:D173)</f>
        <v>29.969999999999995</v>
      </c>
      <c r="E174" s="270">
        <f>SUM(E167:E173)</f>
        <v>117.26</v>
      </c>
      <c r="F174" s="270">
        <f>SUM(F167:F173)</f>
        <v>831.5</v>
      </c>
      <c r="G174" s="343"/>
      <c r="H174" s="321"/>
      <c r="I174" s="286"/>
    </row>
    <row r="175" spans="1:11" ht="20.25" customHeight="1" x14ac:dyDescent="0.3">
      <c r="A175" s="274" t="s">
        <v>42</v>
      </c>
      <c r="B175" s="352"/>
      <c r="C175" s="353">
        <f>C165+C174</f>
        <v>45.94</v>
      </c>
      <c r="D175" s="353">
        <f>D165+D174</f>
        <v>48.509999999999991</v>
      </c>
      <c r="E175" s="353">
        <f>E165+E174</f>
        <v>194.48000000000002</v>
      </c>
      <c r="F175" s="353">
        <f>F165+F174</f>
        <v>1434.04</v>
      </c>
      <c r="G175" s="354"/>
      <c r="H175" s="116"/>
      <c r="I175" s="266"/>
      <c r="J175" s="264"/>
    </row>
    <row r="176" spans="1:11" ht="21" customHeight="1" x14ac:dyDescent="0.3">
      <c r="A176" s="423" t="s">
        <v>347</v>
      </c>
      <c r="B176" s="423"/>
      <c r="C176" s="423"/>
      <c r="D176" s="423"/>
      <c r="E176" s="423"/>
      <c r="F176" s="423"/>
      <c r="G176" s="423"/>
      <c r="H176" s="423"/>
    </row>
    <row r="177" spans="1:12" ht="25.5" customHeight="1" x14ac:dyDescent="0.3">
      <c r="A177" s="390" t="s">
        <v>348</v>
      </c>
      <c r="B177" s="390"/>
      <c r="C177" s="390"/>
      <c r="D177" s="390"/>
      <c r="E177" s="390"/>
      <c r="F177" s="390"/>
      <c r="G177" s="390"/>
      <c r="H177" s="390"/>
    </row>
    <row r="178" spans="1:12" ht="25.5" customHeight="1" x14ac:dyDescent="0.3">
      <c r="A178" s="424" t="s">
        <v>1</v>
      </c>
      <c r="B178" s="427" t="s">
        <v>286</v>
      </c>
      <c r="C178" s="430" t="s">
        <v>285</v>
      </c>
      <c r="D178" s="431"/>
      <c r="E178" s="432"/>
      <c r="F178" s="433" t="s">
        <v>284</v>
      </c>
      <c r="G178" s="292"/>
      <c r="H178" s="18"/>
    </row>
    <row r="179" spans="1:12" s="8" customFormat="1" ht="22.5" customHeight="1" x14ac:dyDescent="0.25">
      <c r="A179" s="425"/>
      <c r="B179" s="428"/>
      <c r="C179" s="436" t="s">
        <v>4</v>
      </c>
      <c r="D179" s="436" t="s">
        <v>5</v>
      </c>
      <c r="E179" s="437" t="s">
        <v>6</v>
      </c>
      <c r="F179" s="434"/>
      <c r="G179" s="437" t="s">
        <v>8</v>
      </c>
      <c r="H179" s="359" t="s">
        <v>330</v>
      </c>
    </row>
    <row r="180" spans="1:12" s="8" customFormat="1" ht="7.5" customHeight="1" x14ac:dyDescent="0.25">
      <c r="A180" s="425"/>
      <c r="B180" s="429"/>
      <c r="C180" s="436"/>
      <c r="D180" s="436"/>
      <c r="E180" s="437"/>
      <c r="F180" s="435"/>
      <c r="G180" s="437"/>
      <c r="H180" s="359"/>
    </row>
    <row r="181" spans="1:12" s="8" customFormat="1" x14ac:dyDescent="0.25">
      <c r="A181" s="426"/>
      <c r="B181" s="303" t="s">
        <v>10</v>
      </c>
      <c r="C181" s="344" t="s">
        <v>10</v>
      </c>
      <c r="D181" s="344" t="s">
        <v>10</v>
      </c>
      <c r="E181" s="345" t="s">
        <v>10</v>
      </c>
      <c r="F181" s="344" t="s">
        <v>11</v>
      </c>
      <c r="G181" s="437"/>
      <c r="H181" s="359"/>
    </row>
    <row r="182" spans="1:12" s="282" customFormat="1" ht="25.5" customHeight="1" x14ac:dyDescent="0.3">
      <c r="A182" s="306" t="s">
        <v>317</v>
      </c>
      <c r="B182" s="333">
        <v>300</v>
      </c>
      <c r="C182" s="290">
        <v>17.88</v>
      </c>
      <c r="D182" s="290">
        <v>18.239999999999998</v>
      </c>
      <c r="E182" s="290">
        <v>47.89</v>
      </c>
      <c r="F182" s="290">
        <v>389.21</v>
      </c>
      <c r="G182" s="278" t="s">
        <v>299</v>
      </c>
      <c r="H182" s="289">
        <v>375</v>
      </c>
      <c r="I182" s="286"/>
    </row>
    <row r="183" spans="1:12" s="282" customFormat="1" ht="30.75" customHeight="1" x14ac:dyDescent="0.3">
      <c r="A183" s="258" t="s">
        <v>356</v>
      </c>
      <c r="B183" s="295">
        <v>100</v>
      </c>
      <c r="C183" s="254">
        <v>0.8</v>
      </c>
      <c r="D183" s="254">
        <v>0.17</v>
      </c>
      <c r="E183" s="254">
        <v>1.7</v>
      </c>
      <c r="F183" s="254">
        <v>11</v>
      </c>
      <c r="G183" s="278" t="s">
        <v>299</v>
      </c>
      <c r="H183" s="252">
        <v>149</v>
      </c>
    </row>
    <row r="184" spans="1:12" s="282" customFormat="1" ht="23.25" customHeight="1" x14ac:dyDescent="0.3">
      <c r="A184" s="259" t="s">
        <v>291</v>
      </c>
      <c r="B184" s="336">
        <v>100</v>
      </c>
      <c r="C184" s="253">
        <v>0.4</v>
      </c>
      <c r="D184" s="253">
        <v>0.4</v>
      </c>
      <c r="E184" s="253">
        <v>9.8000000000000007</v>
      </c>
      <c r="F184" s="253">
        <v>44</v>
      </c>
      <c r="G184" s="278" t="s">
        <v>299</v>
      </c>
      <c r="H184" s="252">
        <v>82</v>
      </c>
    </row>
    <row r="185" spans="1:12" s="282" customFormat="1" ht="27" customHeight="1" x14ac:dyDescent="0.3">
      <c r="A185" s="257" t="s">
        <v>307</v>
      </c>
      <c r="B185" s="295">
        <v>60</v>
      </c>
      <c r="C185" s="254">
        <v>2.2799999999999998</v>
      </c>
      <c r="D185" s="254">
        <v>0.24</v>
      </c>
      <c r="E185" s="254">
        <v>14.76</v>
      </c>
      <c r="F185" s="254">
        <v>70.2</v>
      </c>
      <c r="G185" s="278" t="s">
        <v>299</v>
      </c>
      <c r="H185" s="278">
        <v>573</v>
      </c>
    </row>
    <row r="186" spans="1:12" s="282" customFormat="1" ht="27.75" customHeight="1" x14ac:dyDescent="0.3">
      <c r="A186" s="257" t="s">
        <v>316</v>
      </c>
      <c r="B186" s="295">
        <v>200</v>
      </c>
      <c r="C186" s="254">
        <v>0.2</v>
      </c>
      <c r="D186" s="254">
        <v>0.1</v>
      </c>
      <c r="E186" s="254">
        <v>9.3000000000000007</v>
      </c>
      <c r="F186" s="254">
        <v>38</v>
      </c>
      <c r="G186" s="278" t="s">
        <v>299</v>
      </c>
      <c r="H186" s="252">
        <v>457</v>
      </c>
      <c r="I186" s="314"/>
      <c r="J186" s="283"/>
      <c r="K186" s="284"/>
      <c r="L186" s="285"/>
    </row>
    <row r="187" spans="1:12" s="305" customFormat="1" ht="18" customHeight="1" x14ac:dyDescent="0.25">
      <c r="A187" s="271" t="s">
        <v>18</v>
      </c>
      <c r="B187" s="323">
        <f>SUM(B182:B186)</f>
        <v>760</v>
      </c>
      <c r="C187" s="272">
        <f t="shared" ref="C187:F187" si="6">SUM(C182:C186)</f>
        <v>21.56</v>
      </c>
      <c r="D187" s="272">
        <f t="shared" si="6"/>
        <v>19.149999999999999</v>
      </c>
      <c r="E187" s="272">
        <f t="shared" si="6"/>
        <v>83.45</v>
      </c>
      <c r="F187" s="272">
        <f t="shared" si="6"/>
        <v>552.41</v>
      </c>
      <c r="G187" s="273"/>
      <c r="H187" s="273"/>
      <c r="I187" s="304"/>
    </row>
    <row r="188" spans="1:12" s="282" customFormat="1" ht="22.5" customHeight="1" x14ac:dyDescent="0.3">
      <c r="A188" s="421" t="s">
        <v>303</v>
      </c>
      <c r="B188" s="421"/>
      <c r="C188" s="421"/>
      <c r="D188" s="421"/>
      <c r="E188" s="421"/>
      <c r="F188" s="421"/>
      <c r="G188" s="421"/>
      <c r="H188" s="421"/>
      <c r="I188" s="286"/>
    </row>
    <row r="189" spans="1:12" s="282" customFormat="1" ht="30.75" customHeight="1" x14ac:dyDescent="0.3">
      <c r="A189" s="258" t="s">
        <v>360</v>
      </c>
      <c r="B189" s="295">
        <v>100</v>
      </c>
      <c r="C189" s="254">
        <v>0.8</v>
      </c>
      <c r="D189" s="254">
        <v>0.17</v>
      </c>
      <c r="E189" s="254">
        <v>1.7</v>
      </c>
      <c r="F189" s="254">
        <v>11</v>
      </c>
      <c r="G189" s="278" t="s">
        <v>299</v>
      </c>
      <c r="H189" s="252">
        <v>149</v>
      </c>
    </row>
    <row r="190" spans="1:12" s="282" customFormat="1" ht="30.75" customHeight="1" x14ac:dyDescent="0.3">
      <c r="A190" s="263" t="s">
        <v>325</v>
      </c>
      <c r="B190" s="295">
        <v>300</v>
      </c>
      <c r="C190" s="254">
        <v>4.6900000000000004</v>
      </c>
      <c r="D190" s="254">
        <v>6.93</v>
      </c>
      <c r="E190" s="254">
        <v>18.12</v>
      </c>
      <c r="F190" s="254">
        <v>146.85</v>
      </c>
      <c r="G190" s="278" t="s">
        <v>299</v>
      </c>
      <c r="H190" s="252">
        <v>127</v>
      </c>
      <c r="I190" s="286"/>
    </row>
    <row r="191" spans="1:12" s="282" customFormat="1" ht="28.5" customHeight="1" x14ac:dyDescent="0.3">
      <c r="A191" s="258" t="s">
        <v>121</v>
      </c>
      <c r="B191" s="332">
        <v>200</v>
      </c>
      <c r="C191" s="254">
        <v>7.4</v>
      </c>
      <c r="D191" s="254">
        <v>10.66</v>
      </c>
      <c r="E191" s="254">
        <v>48</v>
      </c>
      <c r="F191" s="254">
        <v>322.88</v>
      </c>
      <c r="G191" s="278" t="s">
        <v>299</v>
      </c>
      <c r="H191" s="252">
        <v>202</v>
      </c>
    </row>
    <row r="192" spans="1:12" s="282" customFormat="1" ht="30" customHeight="1" x14ac:dyDescent="0.3">
      <c r="A192" s="262" t="s">
        <v>309</v>
      </c>
      <c r="B192" s="295" t="s">
        <v>109</v>
      </c>
      <c r="C192" s="287">
        <v>9.5</v>
      </c>
      <c r="D192" s="287">
        <v>9.75</v>
      </c>
      <c r="E192" s="287">
        <v>10.210000000000001</v>
      </c>
      <c r="F192" s="287">
        <v>146.4</v>
      </c>
      <c r="G192" s="278" t="s">
        <v>299</v>
      </c>
      <c r="H192" s="288">
        <v>367</v>
      </c>
    </row>
    <row r="193" spans="1:11" s="282" customFormat="1" ht="26.25" customHeight="1" x14ac:dyDescent="0.3">
      <c r="A193" s="296" t="s">
        <v>23</v>
      </c>
      <c r="B193" s="337">
        <v>200</v>
      </c>
      <c r="C193" s="298">
        <v>0.6</v>
      </c>
      <c r="D193" s="298">
        <v>0.1</v>
      </c>
      <c r="E193" s="298">
        <v>20.100000000000001</v>
      </c>
      <c r="F193" s="298">
        <v>84</v>
      </c>
      <c r="G193" s="278" t="s">
        <v>299</v>
      </c>
      <c r="H193" s="297">
        <v>495</v>
      </c>
    </row>
    <row r="194" spans="1:11" s="282" customFormat="1" ht="29.25" customHeight="1" x14ac:dyDescent="0.3">
      <c r="A194" s="257" t="s">
        <v>306</v>
      </c>
      <c r="B194" s="332">
        <v>30</v>
      </c>
      <c r="C194" s="255">
        <v>2.04</v>
      </c>
      <c r="D194" s="255">
        <v>0.39</v>
      </c>
      <c r="E194" s="255">
        <v>11.94</v>
      </c>
      <c r="F194" s="255">
        <v>59.4</v>
      </c>
      <c r="G194" s="278" t="s">
        <v>299</v>
      </c>
      <c r="H194" s="278">
        <v>575</v>
      </c>
    </row>
    <row r="195" spans="1:11" s="282" customFormat="1" ht="27" customHeight="1" x14ac:dyDescent="0.3">
      <c r="A195" s="257" t="s">
        <v>307</v>
      </c>
      <c r="B195" s="295">
        <v>30</v>
      </c>
      <c r="C195" s="254">
        <v>2.2799999999999998</v>
      </c>
      <c r="D195" s="254">
        <v>0.24</v>
      </c>
      <c r="E195" s="254">
        <v>14.76</v>
      </c>
      <c r="F195" s="254">
        <v>70.2</v>
      </c>
      <c r="G195" s="278" t="s">
        <v>299</v>
      </c>
      <c r="H195" s="278">
        <v>573</v>
      </c>
    </row>
    <row r="196" spans="1:11" s="282" customFormat="1" ht="26.25" customHeight="1" x14ac:dyDescent="0.3">
      <c r="A196" s="269" t="s">
        <v>27</v>
      </c>
      <c r="B196" s="323" t="s">
        <v>358</v>
      </c>
      <c r="C196" s="261">
        <f>SUM(C189:C195)</f>
        <v>27.310000000000002</v>
      </c>
      <c r="D196" s="261">
        <f>SUM(D189:D195)</f>
        <v>28.24</v>
      </c>
      <c r="E196" s="261">
        <f>SUM(E189:E195)</f>
        <v>124.83</v>
      </c>
      <c r="F196" s="261">
        <f>SUM(F189:F195)</f>
        <v>840.73</v>
      </c>
      <c r="G196" s="344"/>
      <c r="H196" s="321"/>
      <c r="I196" s="286"/>
    </row>
    <row r="197" spans="1:11" s="282" customFormat="1" ht="18" customHeight="1" x14ac:dyDescent="0.3">
      <c r="A197" s="274" t="s">
        <v>42</v>
      </c>
      <c r="B197" s="335"/>
      <c r="C197" s="276">
        <f>SUM(C187+C196)</f>
        <v>48.870000000000005</v>
      </c>
      <c r="D197" s="276">
        <f>SUM(D187+D196)</f>
        <v>47.39</v>
      </c>
      <c r="E197" s="276">
        <f>SUM(E187+E196)</f>
        <v>208.28</v>
      </c>
      <c r="F197" s="276">
        <f>SUM(F187+F196)</f>
        <v>1393.1399999999999</v>
      </c>
      <c r="G197" s="320"/>
      <c r="H197" s="277"/>
      <c r="I197" s="318"/>
      <c r="J197" s="317"/>
    </row>
    <row r="198" spans="1:11" ht="21" customHeight="1" x14ac:dyDescent="0.3">
      <c r="A198" s="423" t="s">
        <v>349</v>
      </c>
      <c r="B198" s="423"/>
      <c r="C198" s="423"/>
      <c r="D198" s="423"/>
      <c r="E198" s="423"/>
      <c r="F198" s="423"/>
      <c r="G198" s="423"/>
      <c r="H198" s="423"/>
    </row>
    <row r="199" spans="1:11" ht="25.5" customHeight="1" x14ac:dyDescent="0.3">
      <c r="A199" s="390" t="s">
        <v>340</v>
      </c>
      <c r="B199" s="390"/>
      <c r="C199" s="390"/>
      <c r="D199" s="390"/>
      <c r="E199" s="390"/>
      <c r="F199" s="390"/>
      <c r="G199" s="390"/>
      <c r="H199" s="390"/>
    </row>
    <row r="200" spans="1:11" ht="25.5" customHeight="1" x14ac:dyDescent="0.3">
      <c r="A200" s="424" t="s">
        <v>1</v>
      </c>
      <c r="B200" s="427" t="s">
        <v>286</v>
      </c>
      <c r="C200" s="430" t="s">
        <v>285</v>
      </c>
      <c r="D200" s="431"/>
      <c r="E200" s="432"/>
      <c r="F200" s="433" t="s">
        <v>284</v>
      </c>
      <c r="G200" s="292"/>
      <c r="H200" s="18"/>
    </row>
    <row r="201" spans="1:11" s="8" customFormat="1" ht="22.5" customHeight="1" x14ac:dyDescent="0.25">
      <c r="A201" s="425"/>
      <c r="B201" s="428"/>
      <c r="C201" s="436" t="s">
        <v>4</v>
      </c>
      <c r="D201" s="436" t="s">
        <v>5</v>
      </c>
      <c r="E201" s="437" t="s">
        <v>6</v>
      </c>
      <c r="F201" s="434"/>
      <c r="G201" s="437" t="s">
        <v>8</v>
      </c>
      <c r="H201" s="359" t="s">
        <v>330</v>
      </c>
    </row>
    <row r="202" spans="1:11" s="8" customFormat="1" ht="7.5" customHeight="1" x14ac:dyDescent="0.25">
      <c r="A202" s="425"/>
      <c r="B202" s="429"/>
      <c r="C202" s="436"/>
      <c r="D202" s="436"/>
      <c r="E202" s="437"/>
      <c r="F202" s="435"/>
      <c r="G202" s="437"/>
      <c r="H202" s="359"/>
    </row>
    <row r="203" spans="1:11" s="8" customFormat="1" x14ac:dyDescent="0.25">
      <c r="A203" s="426"/>
      <c r="B203" s="303" t="s">
        <v>10</v>
      </c>
      <c r="C203" s="344" t="s">
        <v>10</v>
      </c>
      <c r="D203" s="344" t="s">
        <v>10</v>
      </c>
      <c r="E203" s="345" t="s">
        <v>10</v>
      </c>
      <c r="F203" s="344" t="s">
        <v>11</v>
      </c>
      <c r="G203" s="437"/>
      <c r="H203" s="359"/>
    </row>
    <row r="204" spans="1:11" s="279" customFormat="1" ht="31.5" customHeight="1" x14ac:dyDescent="0.25">
      <c r="A204" s="263" t="s">
        <v>326</v>
      </c>
      <c r="B204" s="295">
        <v>250</v>
      </c>
      <c r="C204" s="254">
        <v>13.07</v>
      </c>
      <c r="D204" s="254">
        <v>13.91</v>
      </c>
      <c r="E204" s="254">
        <v>40.619999999999997</v>
      </c>
      <c r="F204" s="254">
        <v>398.32</v>
      </c>
      <c r="G204" s="278" t="s">
        <v>299</v>
      </c>
      <c r="H204" s="252">
        <v>282</v>
      </c>
    </row>
    <row r="205" spans="1:11" s="281" customFormat="1" ht="28.5" customHeight="1" x14ac:dyDescent="0.25">
      <c r="A205" s="258" t="s">
        <v>327</v>
      </c>
      <c r="B205" s="295">
        <v>100</v>
      </c>
      <c r="C205" s="254">
        <v>5.3</v>
      </c>
      <c r="D205" s="254">
        <v>4.7</v>
      </c>
      <c r="E205" s="254">
        <v>28.8</v>
      </c>
      <c r="F205" s="254">
        <v>179</v>
      </c>
      <c r="G205" s="278" t="s">
        <v>299</v>
      </c>
      <c r="H205" s="252">
        <v>541</v>
      </c>
    </row>
    <row r="206" spans="1:11" s="282" customFormat="1" ht="29.25" customHeight="1" x14ac:dyDescent="0.3">
      <c r="A206" s="263" t="s">
        <v>302</v>
      </c>
      <c r="B206" s="295">
        <v>200</v>
      </c>
      <c r="C206" s="254">
        <v>1.6</v>
      </c>
      <c r="D206" s="254">
        <v>1.3</v>
      </c>
      <c r="E206" s="254">
        <v>11.5</v>
      </c>
      <c r="F206" s="254">
        <v>64</v>
      </c>
      <c r="G206" s="278" t="s">
        <v>299</v>
      </c>
      <c r="H206" s="252">
        <v>460</v>
      </c>
      <c r="I206" s="283"/>
      <c r="J206" s="284"/>
      <c r="K206" s="285"/>
    </row>
    <row r="207" spans="1:11" s="282" customFormat="1" ht="21.75" customHeight="1" x14ac:dyDescent="0.3">
      <c r="A207" s="269" t="s">
        <v>18</v>
      </c>
      <c r="B207" s="323">
        <f t="shared" ref="B207:F207" si="7">SUM(B204:B206)</f>
        <v>550</v>
      </c>
      <c r="C207" s="261">
        <f t="shared" si="7"/>
        <v>19.970000000000002</v>
      </c>
      <c r="D207" s="261">
        <f t="shared" si="7"/>
        <v>19.91</v>
      </c>
      <c r="E207" s="261">
        <f t="shared" si="7"/>
        <v>80.92</v>
      </c>
      <c r="F207" s="261">
        <f t="shared" si="7"/>
        <v>641.31999999999994</v>
      </c>
      <c r="G207" s="344"/>
      <c r="H207" s="321"/>
      <c r="I207" s="286"/>
    </row>
    <row r="208" spans="1:11" s="282" customFormat="1" ht="21" customHeight="1" x14ac:dyDescent="0.3">
      <c r="A208" s="421" t="s">
        <v>303</v>
      </c>
      <c r="B208" s="421"/>
      <c r="C208" s="421"/>
      <c r="D208" s="421"/>
      <c r="E208" s="421"/>
      <c r="F208" s="421"/>
      <c r="G208" s="421"/>
      <c r="H208" s="421"/>
      <c r="I208" s="286"/>
    </row>
    <row r="209" spans="1:14" s="282" customFormat="1" ht="37.5" customHeight="1" x14ac:dyDescent="0.3">
      <c r="A209" s="258" t="s">
        <v>363</v>
      </c>
      <c r="B209" s="295">
        <v>100</v>
      </c>
      <c r="C209" s="254">
        <v>0.8</v>
      </c>
      <c r="D209" s="254">
        <v>0.17</v>
      </c>
      <c r="E209" s="254">
        <v>1.7</v>
      </c>
      <c r="F209" s="254">
        <v>11</v>
      </c>
      <c r="G209" s="278" t="s">
        <v>299</v>
      </c>
      <c r="H209" s="252">
        <v>149</v>
      </c>
    </row>
    <row r="210" spans="1:14" s="282" customFormat="1" ht="30.75" customHeight="1" x14ac:dyDescent="0.3">
      <c r="A210" s="259" t="s">
        <v>328</v>
      </c>
      <c r="B210" s="295">
        <v>300</v>
      </c>
      <c r="C210" s="253">
        <v>2.79</v>
      </c>
      <c r="D210" s="253">
        <v>5.67</v>
      </c>
      <c r="E210" s="253">
        <v>12.39</v>
      </c>
      <c r="F210" s="253">
        <v>111.9</v>
      </c>
      <c r="G210" s="278" t="s">
        <v>299</v>
      </c>
      <c r="H210" s="252">
        <v>98</v>
      </c>
      <c r="I210" s="286"/>
    </row>
    <row r="211" spans="1:14" s="331" customFormat="1" ht="28.5" customHeight="1" x14ac:dyDescent="0.3">
      <c r="A211" s="309" t="s">
        <v>329</v>
      </c>
      <c r="B211" s="326">
        <v>250</v>
      </c>
      <c r="C211" s="325">
        <v>21</v>
      </c>
      <c r="D211" s="325">
        <v>23.37</v>
      </c>
      <c r="E211" s="325">
        <v>71.25</v>
      </c>
      <c r="F211" s="324">
        <v>531.25</v>
      </c>
      <c r="G211" s="278" t="s">
        <v>299</v>
      </c>
      <c r="H211" s="326">
        <v>334</v>
      </c>
      <c r="I211" s="328"/>
      <c r="J211" s="328"/>
      <c r="K211" s="329"/>
      <c r="L211" s="330"/>
      <c r="M211" s="330"/>
      <c r="N211" s="330"/>
    </row>
    <row r="212" spans="1:14" s="282" customFormat="1" ht="27.75" customHeight="1" x14ac:dyDescent="0.3">
      <c r="A212" s="257" t="s">
        <v>288</v>
      </c>
      <c r="B212" s="295">
        <v>200</v>
      </c>
      <c r="C212" s="254">
        <v>0</v>
      </c>
      <c r="D212" s="254">
        <v>0.01</v>
      </c>
      <c r="E212" s="254">
        <v>14</v>
      </c>
      <c r="F212" s="254">
        <v>56</v>
      </c>
      <c r="G212" s="278" t="s">
        <v>299</v>
      </c>
      <c r="H212" s="252">
        <v>461</v>
      </c>
      <c r="I212" s="319"/>
      <c r="J212" s="284"/>
      <c r="K212" s="285"/>
    </row>
    <row r="213" spans="1:14" s="282" customFormat="1" ht="29.25" customHeight="1" x14ac:dyDescent="0.3">
      <c r="A213" s="257" t="s">
        <v>306</v>
      </c>
      <c r="B213" s="332">
        <v>30</v>
      </c>
      <c r="C213" s="255">
        <v>2.04</v>
      </c>
      <c r="D213" s="255">
        <v>0.39</v>
      </c>
      <c r="E213" s="255">
        <v>11.94</v>
      </c>
      <c r="F213" s="255">
        <v>59.4</v>
      </c>
      <c r="G213" s="278" t="s">
        <v>299</v>
      </c>
      <c r="H213" s="278">
        <v>575</v>
      </c>
    </row>
    <row r="214" spans="1:14" s="282" customFormat="1" ht="27" customHeight="1" x14ac:dyDescent="0.3">
      <c r="A214" s="257" t="s">
        <v>307</v>
      </c>
      <c r="B214" s="295">
        <v>30</v>
      </c>
      <c r="C214" s="254">
        <v>2.2799999999999998</v>
      </c>
      <c r="D214" s="254">
        <v>0.24</v>
      </c>
      <c r="E214" s="254">
        <v>14.76</v>
      </c>
      <c r="F214" s="254">
        <v>70.2</v>
      </c>
      <c r="G214" s="278" t="s">
        <v>299</v>
      </c>
      <c r="H214" s="278">
        <v>573</v>
      </c>
    </row>
    <row r="215" spans="1:14" s="282" customFormat="1" ht="18.75" customHeight="1" x14ac:dyDescent="0.3">
      <c r="A215" s="291" t="s">
        <v>27</v>
      </c>
      <c r="B215" s="341">
        <f t="shared" ref="B215:F215" si="8">SUM(B209:B214)</f>
        <v>910</v>
      </c>
      <c r="C215" s="268">
        <f t="shared" si="8"/>
        <v>28.91</v>
      </c>
      <c r="D215" s="268">
        <f>SUM(D209:D214)</f>
        <v>29.85</v>
      </c>
      <c r="E215" s="268">
        <f t="shared" si="8"/>
        <v>126.04</v>
      </c>
      <c r="F215" s="268">
        <f t="shared" si="8"/>
        <v>839.75</v>
      </c>
      <c r="G215" s="342"/>
      <c r="H215" s="321"/>
      <c r="I215" s="318"/>
    </row>
    <row r="216" spans="1:14" s="282" customFormat="1" ht="17.25" customHeight="1" x14ac:dyDescent="0.3">
      <c r="A216" s="274" t="s">
        <v>42</v>
      </c>
      <c r="B216" s="335"/>
      <c r="C216" s="276">
        <f>SUM(C207+C215)</f>
        <v>48.88</v>
      </c>
      <c r="D216" s="276">
        <f>SUM(D207+D215)</f>
        <v>49.760000000000005</v>
      </c>
      <c r="E216" s="276">
        <f>SUM(E207+E215)</f>
        <v>206.96</v>
      </c>
      <c r="F216" s="276">
        <f>SUM(F207+F215)</f>
        <v>1481.07</v>
      </c>
      <c r="G216" s="275"/>
      <c r="H216" s="277"/>
      <c r="I216" s="318"/>
    </row>
    <row r="217" spans="1:14" s="282" customFormat="1" x14ac:dyDescent="0.3">
      <c r="A217" s="274" t="s">
        <v>277</v>
      </c>
      <c r="B217" s="335"/>
      <c r="C217" s="276">
        <f>SUM(C216+C197+C175+C153+C132+C111+C90+C70+C49+C27)</f>
        <v>477.94000000000005</v>
      </c>
      <c r="D217" s="276">
        <f>SUM(D216+D197+D175+D153+D132+D111+D90+D70+D49+D27)</f>
        <v>487.59000000000003</v>
      </c>
      <c r="E217" s="276">
        <f>SUM(E216+E197+E175+E153+E132+E111+E90+E70+E49+E27)</f>
        <v>2025.55</v>
      </c>
      <c r="F217" s="276">
        <f>SUM(F216+F197+F175+F153+F132+F111+F90+F70+F49+F27)</f>
        <v>14382.58</v>
      </c>
      <c r="G217" s="356"/>
      <c r="H217" s="277"/>
      <c r="I217" s="318"/>
    </row>
    <row r="219" spans="1:14" x14ac:dyDescent="0.3">
      <c r="A219" s="419" t="s">
        <v>353</v>
      </c>
      <c r="B219" s="419"/>
      <c r="C219" s="419"/>
      <c r="D219" s="419"/>
      <c r="E219" s="419"/>
      <c r="F219" s="419"/>
      <c r="G219" s="419"/>
      <c r="H219" s="419"/>
    </row>
    <row r="220" spans="1:14" ht="48.75" customHeight="1" x14ac:dyDescent="0.3">
      <c r="A220" s="420" t="s">
        <v>350</v>
      </c>
      <c r="B220" s="420"/>
      <c r="C220" s="420"/>
      <c r="D220" s="420"/>
      <c r="E220" s="420"/>
      <c r="F220" s="420"/>
      <c r="G220" s="420"/>
      <c r="H220" s="420"/>
    </row>
    <row r="221" spans="1:14" ht="17.25" customHeight="1" x14ac:dyDescent="0.3">
      <c r="A221" s="420" t="s">
        <v>352</v>
      </c>
      <c r="B221" s="420"/>
      <c r="C221" s="420"/>
      <c r="D221" s="420"/>
      <c r="E221" s="420"/>
      <c r="F221" s="420"/>
      <c r="G221" s="420"/>
      <c r="H221" s="420"/>
    </row>
    <row r="222" spans="1:14" x14ac:dyDescent="0.3">
      <c r="A222" s="419" t="s">
        <v>351</v>
      </c>
      <c r="B222" s="419"/>
      <c r="C222" s="419"/>
      <c r="D222" s="419"/>
      <c r="E222" s="419"/>
      <c r="F222" s="419"/>
      <c r="G222" s="419"/>
      <c r="H222" s="419"/>
    </row>
  </sheetData>
  <mergeCells count="129">
    <mergeCell ref="A82:H82"/>
    <mergeCell ref="A91:H91"/>
    <mergeCell ref="A93:A96"/>
    <mergeCell ref="B93:B95"/>
    <mergeCell ref="C93:E93"/>
    <mergeCell ref="F93:F95"/>
    <mergeCell ref="A92:H92"/>
    <mergeCell ref="C94:C95"/>
    <mergeCell ref="D94:D95"/>
    <mergeCell ref="H94:H96"/>
    <mergeCell ref="E94:E95"/>
    <mergeCell ref="G94:G96"/>
    <mergeCell ref="A134:H134"/>
    <mergeCell ref="A123:H123"/>
    <mergeCell ref="A133:H133"/>
    <mergeCell ref="A135:A138"/>
    <mergeCell ref="B135:B137"/>
    <mergeCell ref="C135:E135"/>
    <mergeCell ref="C136:C137"/>
    <mergeCell ref="D136:D137"/>
    <mergeCell ref="E136:E137"/>
    <mergeCell ref="G136:G138"/>
    <mergeCell ref="H136:H138"/>
    <mergeCell ref="F135:F137"/>
    <mergeCell ref="A19:H19"/>
    <mergeCell ref="A28:H28"/>
    <mergeCell ref="A30:A33"/>
    <mergeCell ref="B30:B32"/>
    <mergeCell ref="C30:E30"/>
    <mergeCell ref="C31:C32"/>
    <mergeCell ref="D31:D32"/>
    <mergeCell ref="E31:E32"/>
    <mergeCell ref="G31:G33"/>
    <mergeCell ref="H31:H33"/>
    <mergeCell ref="F30:F32"/>
    <mergeCell ref="E4:H4"/>
    <mergeCell ref="A7:H7"/>
    <mergeCell ref="A9:A12"/>
    <mergeCell ref="B9:B11"/>
    <mergeCell ref="C9:E9"/>
    <mergeCell ref="F9:F11"/>
    <mergeCell ref="C10:C11"/>
    <mergeCell ref="D10:D11"/>
    <mergeCell ref="E10:E11"/>
    <mergeCell ref="G10:G12"/>
    <mergeCell ref="H10:H12"/>
    <mergeCell ref="E5:G5"/>
    <mergeCell ref="H74:H76"/>
    <mergeCell ref="A62:H62"/>
    <mergeCell ref="A40:H40"/>
    <mergeCell ref="B52:B54"/>
    <mergeCell ref="C52:E52"/>
    <mergeCell ref="F52:F54"/>
    <mergeCell ref="C53:C54"/>
    <mergeCell ref="D53:D54"/>
    <mergeCell ref="E53:E54"/>
    <mergeCell ref="G53:G55"/>
    <mergeCell ref="H53:H55"/>
    <mergeCell ref="A50:H50"/>
    <mergeCell ref="A52:A55"/>
    <mergeCell ref="A71:H71"/>
    <mergeCell ref="A73:A76"/>
    <mergeCell ref="B73:B75"/>
    <mergeCell ref="C73:E73"/>
    <mergeCell ref="F73:F75"/>
    <mergeCell ref="C74:C75"/>
    <mergeCell ref="D74:D75"/>
    <mergeCell ref="E74:E75"/>
    <mergeCell ref="G74:G76"/>
    <mergeCell ref="A103:H103"/>
    <mergeCell ref="A112:H112"/>
    <mergeCell ref="A114:A117"/>
    <mergeCell ref="B114:B116"/>
    <mergeCell ref="C114:E114"/>
    <mergeCell ref="F114:F116"/>
    <mergeCell ref="C115:C116"/>
    <mergeCell ref="D115:D116"/>
    <mergeCell ref="E115:E116"/>
    <mergeCell ref="G115:G117"/>
    <mergeCell ref="H115:H117"/>
    <mergeCell ref="A145:H145"/>
    <mergeCell ref="A154:H154"/>
    <mergeCell ref="A156:A159"/>
    <mergeCell ref="B156:B158"/>
    <mergeCell ref="C156:E156"/>
    <mergeCell ref="F156:F158"/>
    <mergeCell ref="C157:C158"/>
    <mergeCell ref="D157:D158"/>
    <mergeCell ref="E157:E158"/>
    <mergeCell ref="G157:G159"/>
    <mergeCell ref="H157:H159"/>
    <mergeCell ref="E201:E202"/>
    <mergeCell ref="G201:G203"/>
    <mergeCell ref="H201:H203"/>
    <mergeCell ref="A166:H166"/>
    <mergeCell ref="A176:H176"/>
    <mergeCell ref="A178:A181"/>
    <mergeCell ref="B178:B180"/>
    <mergeCell ref="C178:E178"/>
    <mergeCell ref="F178:F180"/>
    <mergeCell ref="C179:C180"/>
    <mergeCell ref="D179:D180"/>
    <mergeCell ref="E179:E180"/>
    <mergeCell ref="G179:G181"/>
    <mergeCell ref="H179:H181"/>
    <mergeCell ref="E2:H2"/>
    <mergeCell ref="E3:H3"/>
    <mergeCell ref="A219:H219"/>
    <mergeCell ref="A220:H220"/>
    <mergeCell ref="A222:H222"/>
    <mergeCell ref="A221:H221"/>
    <mergeCell ref="A208:H208"/>
    <mergeCell ref="A6:H6"/>
    <mergeCell ref="A8:H8"/>
    <mergeCell ref="A29:H29"/>
    <mergeCell ref="A51:H51"/>
    <mergeCell ref="A72:H72"/>
    <mergeCell ref="A113:H113"/>
    <mergeCell ref="A155:H155"/>
    <mergeCell ref="A177:H177"/>
    <mergeCell ref="A199:H199"/>
    <mergeCell ref="A188:H188"/>
    <mergeCell ref="A198:H198"/>
    <mergeCell ref="A200:A203"/>
    <mergeCell ref="B200:B202"/>
    <mergeCell ref="C200:E200"/>
    <mergeCell ref="F200:F202"/>
    <mergeCell ref="C201:C202"/>
    <mergeCell ref="D201:D202"/>
  </mergeCells>
  <pageMargins left="0.31496062992125984" right="0.31496062992125984" top="0.74803149606299213" bottom="0" header="0.31496062992125984" footer="0.31496062992125984"/>
  <pageSetup paperSize="9" scale="77" orientation="portrait" r:id="rId1"/>
  <rowBreaks count="1" manualBreakCount="1">
    <brk id="143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5"/>
  <sheetViews>
    <sheetView view="pageBreakPreview" zoomScaleNormal="100" zoomScaleSheetLayoutView="100" workbookViewId="0">
      <selection activeCell="T42" sqref="T42"/>
    </sheetView>
  </sheetViews>
  <sheetFormatPr defaultRowHeight="15" x14ac:dyDescent="0.25"/>
  <cols>
    <col min="15" max="15" width="11.85546875" customWidth="1"/>
    <col min="16" max="16" width="7.85546875" customWidth="1"/>
  </cols>
  <sheetData>
    <row r="1" spans="1:15" x14ac:dyDescent="0.25">
      <c r="D1" s="265" t="s">
        <v>292</v>
      </c>
      <c r="E1" s="265"/>
      <c r="F1" s="265"/>
      <c r="G1" s="265"/>
      <c r="H1" s="265" t="s">
        <v>293</v>
      </c>
      <c r="I1" s="265"/>
      <c r="J1" s="265"/>
      <c r="K1" s="265"/>
      <c r="L1" s="265"/>
      <c r="M1" s="265"/>
      <c r="N1" s="265"/>
      <c r="O1" s="265"/>
    </row>
    <row r="2" spans="1:15" x14ac:dyDescent="0.25">
      <c r="D2" s="265" t="s">
        <v>294</v>
      </c>
      <c r="E2" s="265"/>
      <c r="F2" s="265"/>
      <c r="G2" s="265"/>
      <c r="H2" s="265" t="s">
        <v>295</v>
      </c>
      <c r="I2" s="265"/>
      <c r="J2" s="265"/>
      <c r="K2" s="265"/>
      <c r="L2" s="265"/>
      <c r="M2" s="265"/>
      <c r="N2" s="265"/>
      <c r="O2" s="265"/>
    </row>
    <row r="3" spans="1:15" x14ac:dyDescent="0.25">
      <c r="D3" s="265"/>
      <c r="E3" s="265"/>
      <c r="F3" s="265"/>
      <c r="G3" s="265"/>
      <c r="H3" s="265" t="s">
        <v>296</v>
      </c>
      <c r="I3" s="265"/>
      <c r="J3" s="265"/>
      <c r="K3" s="265"/>
      <c r="L3" s="265"/>
      <c r="M3" s="265"/>
      <c r="N3" s="265"/>
      <c r="O3" s="265"/>
    </row>
    <row r="4" spans="1:15" x14ac:dyDescent="0.25"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25"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x14ac:dyDescent="0.25"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</row>
    <row r="7" spans="1:15" x14ac:dyDescent="0.25"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</row>
    <row r="8" spans="1:15" x14ac:dyDescent="0.25"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</row>
    <row r="9" spans="1:15" x14ac:dyDescent="0.25"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</row>
    <row r="10" spans="1:15" x14ac:dyDescent="0.25"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x14ac:dyDescent="0.25"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</row>
    <row r="12" spans="1:15" x14ac:dyDescent="0.25">
      <c r="A12" s="265" t="s">
        <v>297</v>
      </c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x14ac:dyDescent="0.25"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</row>
    <row r="14" spans="1:15" x14ac:dyDescent="0.25"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</row>
    <row r="15" spans="1:15" x14ac:dyDescent="0.25"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84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6384" width="9.140625" style="3"/>
  </cols>
  <sheetData>
    <row r="1" spans="1:9" x14ac:dyDescent="0.3">
      <c r="A1" s="86"/>
      <c r="B1" s="87"/>
      <c r="C1" s="88"/>
      <c r="D1" s="88"/>
      <c r="E1" s="88"/>
      <c r="F1" s="88"/>
      <c r="G1" s="88"/>
      <c r="H1" s="88"/>
      <c r="I1" s="6"/>
    </row>
    <row r="2" spans="1:9" ht="21" customHeight="1" x14ac:dyDescent="0.3">
      <c r="A2" s="357" t="s">
        <v>46</v>
      </c>
      <c r="B2" s="357"/>
      <c r="C2" s="357"/>
      <c r="D2" s="357"/>
      <c r="E2" s="357"/>
      <c r="F2" s="357"/>
      <c r="G2" s="357"/>
      <c r="H2" s="357"/>
      <c r="I2" s="357"/>
    </row>
    <row r="3" spans="1:9" ht="25.5" customHeight="1" x14ac:dyDescent="0.3">
      <c r="A3" s="86"/>
      <c r="B3" s="89"/>
      <c r="C3" s="390" t="s">
        <v>0</v>
      </c>
      <c r="D3" s="390"/>
      <c r="E3" s="390"/>
      <c r="F3" s="390"/>
      <c r="G3" s="390"/>
      <c r="H3" s="88"/>
      <c r="I3" s="6"/>
    </row>
    <row r="4" spans="1:9" s="85" customFormat="1" x14ac:dyDescent="0.3">
      <c r="A4" s="360" t="s">
        <v>1</v>
      </c>
      <c r="B4" s="394" t="s">
        <v>2</v>
      </c>
      <c r="C4" s="363" t="s">
        <v>3</v>
      </c>
      <c r="D4" s="392" t="s">
        <v>4</v>
      </c>
      <c r="E4" s="392" t="s">
        <v>5</v>
      </c>
      <c r="F4" s="391" t="s">
        <v>6</v>
      </c>
      <c r="G4" s="392" t="s">
        <v>7</v>
      </c>
      <c r="H4" s="359" t="s">
        <v>8</v>
      </c>
      <c r="I4" s="359" t="s">
        <v>9</v>
      </c>
    </row>
    <row r="5" spans="1:9" s="85" customFormat="1" ht="4.5" customHeight="1" x14ac:dyDescent="0.3">
      <c r="A5" s="360"/>
      <c r="B5" s="394"/>
      <c r="C5" s="363"/>
      <c r="D5" s="392"/>
      <c r="E5" s="392"/>
      <c r="F5" s="391"/>
      <c r="G5" s="392"/>
      <c r="H5" s="359"/>
      <c r="I5" s="359"/>
    </row>
    <row r="6" spans="1:9" s="85" customFormat="1" x14ac:dyDescent="0.3">
      <c r="A6" s="360"/>
      <c r="B6" s="90" t="s">
        <v>10</v>
      </c>
      <c r="C6" s="363"/>
      <c r="D6" s="91" t="s">
        <v>10</v>
      </c>
      <c r="E6" s="91" t="s">
        <v>10</v>
      </c>
      <c r="F6" s="92" t="s">
        <v>10</v>
      </c>
      <c r="G6" s="91" t="s">
        <v>11</v>
      </c>
      <c r="H6" s="359"/>
      <c r="I6" s="359"/>
    </row>
    <row r="7" spans="1:9" s="12" customFormat="1" ht="30.75" customHeight="1" x14ac:dyDescent="0.25">
      <c r="A7" s="93" t="s">
        <v>48</v>
      </c>
      <c r="B7" s="94">
        <v>200</v>
      </c>
      <c r="C7" s="15">
        <v>34.450000000000003</v>
      </c>
      <c r="D7" s="16">
        <v>19</v>
      </c>
      <c r="E7" s="16">
        <v>32</v>
      </c>
      <c r="F7" s="16">
        <v>40</v>
      </c>
      <c r="G7" s="16">
        <v>520</v>
      </c>
      <c r="H7" s="14" t="s">
        <v>266</v>
      </c>
      <c r="I7" s="18"/>
    </row>
    <row r="8" spans="1:9" s="2" customFormat="1" ht="31.5" customHeight="1" x14ac:dyDescent="0.25">
      <c r="A8" s="95" t="s">
        <v>32</v>
      </c>
      <c r="B8" s="18">
        <v>20</v>
      </c>
      <c r="C8" s="15"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9" ht="22.5" customHeight="1" x14ac:dyDescent="0.3">
      <c r="A9" s="95" t="s">
        <v>14</v>
      </c>
      <c r="B9" s="20">
        <v>10</v>
      </c>
      <c r="C9" s="15"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96" t="s">
        <v>12</v>
      </c>
      <c r="I9" s="18" t="s">
        <v>15</v>
      </c>
    </row>
    <row r="10" spans="1:9" ht="24" customHeight="1" x14ac:dyDescent="0.3">
      <c r="A10" s="9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96" t="s">
        <v>17</v>
      </c>
      <c r="I10" s="18">
        <v>125</v>
      </c>
    </row>
    <row r="11" spans="1:9" ht="29.25" customHeight="1" x14ac:dyDescent="0.3">
      <c r="A11" s="93" t="s">
        <v>49</v>
      </c>
      <c r="B11" s="18">
        <v>200</v>
      </c>
      <c r="C11" s="15">
        <v>16.760000000000002</v>
      </c>
      <c r="D11" s="15">
        <v>4.5999999999999996</v>
      </c>
      <c r="E11" s="15">
        <v>4.4000000000000004</v>
      </c>
      <c r="F11" s="15">
        <v>12.5</v>
      </c>
      <c r="G11" s="15">
        <v>107.2</v>
      </c>
      <c r="H11" s="18" t="s">
        <v>12</v>
      </c>
      <c r="I11" s="18" t="s">
        <v>50</v>
      </c>
    </row>
    <row r="12" spans="1:9" ht="18" customHeight="1" x14ac:dyDescent="0.3">
      <c r="A12" s="97" t="s">
        <v>18</v>
      </c>
      <c r="B12" s="98"/>
      <c r="C12" s="98">
        <f>SUM(C7:C11)</f>
        <v>73.02000000000001</v>
      </c>
      <c r="D12" s="98">
        <f>SUM(D7:D11)</f>
        <v>31.620000000000005</v>
      </c>
      <c r="E12" s="98">
        <f>SUM(E7:E11)</f>
        <v>49.719999999999992</v>
      </c>
      <c r="F12" s="98">
        <f>SUM(F7:F11)</f>
        <v>72.599999999999994</v>
      </c>
      <c r="G12" s="98">
        <f>SUM(G7:G11)</f>
        <v>867.50000000000011</v>
      </c>
      <c r="H12" s="91"/>
      <c r="I12" s="99"/>
    </row>
    <row r="13" spans="1:9" ht="21" customHeight="1" x14ac:dyDescent="0.3">
      <c r="A13" s="393" t="s">
        <v>19</v>
      </c>
      <c r="B13" s="393"/>
      <c r="C13" s="393"/>
      <c r="D13" s="393"/>
      <c r="E13" s="393"/>
      <c r="F13" s="393"/>
      <c r="G13" s="393"/>
      <c r="H13" s="393"/>
      <c r="I13" s="393"/>
    </row>
    <row r="14" spans="1:9" s="8" customFormat="1" ht="46.5" customHeight="1" x14ac:dyDescent="0.25">
      <c r="A14" s="93" t="s">
        <v>51</v>
      </c>
      <c r="B14" s="31">
        <v>60</v>
      </c>
      <c r="C14" s="32">
        <v>5</v>
      </c>
      <c r="D14" s="32">
        <v>0.6</v>
      </c>
      <c r="E14" s="32">
        <v>3.1</v>
      </c>
      <c r="F14" s="32">
        <v>1.8</v>
      </c>
      <c r="G14" s="32">
        <v>37.6</v>
      </c>
      <c r="H14" s="31" t="s">
        <v>12</v>
      </c>
      <c r="I14" s="31" t="s">
        <v>22</v>
      </c>
    </row>
    <row r="15" spans="1:9" ht="33" customHeight="1" x14ac:dyDescent="0.3">
      <c r="A15" s="100" t="s">
        <v>20</v>
      </c>
      <c r="B15" s="18">
        <v>250</v>
      </c>
      <c r="C15" s="15">
        <v>15</v>
      </c>
      <c r="D15" s="15">
        <v>4.37</v>
      </c>
      <c r="E15" s="15">
        <v>7.93</v>
      </c>
      <c r="F15" s="15">
        <v>6.6</v>
      </c>
      <c r="G15" s="27">
        <v>114.3</v>
      </c>
      <c r="H15" s="34" t="s">
        <v>21</v>
      </c>
      <c r="I15" s="18">
        <v>187</v>
      </c>
    </row>
    <row r="16" spans="1:9" ht="23.25" customHeight="1" x14ac:dyDescent="0.3">
      <c r="A16" s="95" t="s">
        <v>53</v>
      </c>
      <c r="B16" s="18">
        <v>150</v>
      </c>
      <c r="C16" s="15">
        <v>10</v>
      </c>
      <c r="D16" s="15">
        <v>5.3</v>
      </c>
      <c r="E16" s="15">
        <v>5.5</v>
      </c>
      <c r="F16" s="15">
        <v>32.700000000000003</v>
      </c>
      <c r="G16" s="15">
        <v>202</v>
      </c>
      <c r="H16" s="18" t="s">
        <v>12</v>
      </c>
      <c r="I16" s="18" t="s">
        <v>54</v>
      </c>
    </row>
    <row r="17" spans="1:9" ht="22.5" customHeight="1" x14ac:dyDescent="0.3">
      <c r="A17" s="95" t="s">
        <v>58</v>
      </c>
      <c r="B17" s="96">
        <v>100</v>
      </c>
      <c r="C17" s="96">
        <v>35</v>
      </c>
      <c r="D17" s="101">
        <v>14.3</v>
      </c>
      <c r="E17" s="101">
        <v>14.52</v>
      </c>
      <c r="F17" s="101">
        <v>8.0299999999999994</v>
      </c>
      <c r="G17" s="101">
        <v>220</v>
      </c>
      <c r="H17" s="96" t="s">
        <v>12</v>
      </c>
      <c r="I17" s="18" t="s">
        <v>57</v>
      </c>
    </row>
    <row r="18" spans="1:9" ht="25.5" customHeight="1" x14ac:dyDescent="0.3">
      <c r="A18" s="95" t="s">
        <v>23</v>
      </c>
      <c r="B18" s="102">
        <v>200</v>
      </c>
      <c r="C18" s="103">
        <v>5</v>
      </c>
      <c r="D18" s="103">
        <v>0.6</v>
      </c>
      <c r="E18" s="103">
        <v>0</v>
      </c>
      <c r="F18" s="103">
        <v>22.8</v>
      </c>
      <c r="G18" s="103">
        <v>93.2</v>
      </c>
      <c r="H18" s="96" t="s">
        <v>12</v>
      </c>
      <c r="I18" s="29" t="s">
        <v>24</v>
      </c>
    </row>
    <row r="19" spans="1:9" ht="33" x14ac:dyDescent="0.3">
      <c r="A19" s="100" t="s">
        <v>25</v>
      </c>
      <c r="B19" s="104">
        <v>80</v>
      </c>
      <c r="C19" s="105">
        <v>1.5</v>
      </c>
      <c r="D19" s="105">
        <v>6.5</v>
      </c>
      <c r="E19" s="105">
        <v>0.8</v>
      </c>
      <c r="F19" s="105">
        <v>33.799999999999997</v>
      </c>
      <c r="G19" s="105">
        <v>177.6</v>
      </c>
      <c r="H19" s="106" t="s">
        <v>26</v>
      </c>
      <c r="I19" s="31">
        <v>13003</v>
      </c>
    </row>
    <row r="20" spans="1:9" ht="30.75" customHeight="1" x14ac:dyDescent="0.3">
      <c r="A20" s="100" t="s">
        <v>41</v>
      </c>
      <c r="B20" s="96">
        <v>30</v>
      </c>
      <c r="C20" s="101">
        <v>1.5</v>
      </c>
      <c r="D20" s="101">
        <v>2.4</v>
      </c>
      <c r="E20" s="101">
        <v>0.3</v>
      </c>
      <c r="F20" s="101">
        <v>14.6</v>
      </c>
      <c r="G20" s="101">
        <v>72.599999999999994</v>
      </c>
      <c r="H20" s="107" t="s">
        <v>26</v>
      </c>
      <c r="I20" s="31">
        <v>13002</v>
      </c>
    </row>
    <row r="21" spans="1:9" ht="19.5" customHeight="1" x14ac:dyDescent="0.3">
      <c r="A21" s="108" t="s">
        <v>27</v>
      </c>
      <c r="B21" s="109"/>
      <c r="C21" s="37">
        <f>SUM(C14:C20)</f>
        <v>73</v>
      </c>
      <c r="D21" s="110">
        <f>SUM(D14:D20)</f>
        <v>34.07</v>
      </c>
      <c r="E21" s="110">
        <f>SUM(E14:E20)</f>
        <v>32.15</v>
      </c>
      <c r="F21" s="110">
        <f>SUM(F14:F20)</f>
        <v>120.33</v>
      </c>
      <c r="G21" s="110">
        <f>SUM(G14:G20)</f>
        <v>917.30000000000007</v>
      </c>
      <c r="H21" s="111"/>
      <c r="I21" s="112"/>
    </row>
    <row r="22" spans="1:9" x14ac:dyDescent="0.3">
      <c r="A22" s="113" t="s">
        <v>42</v>
      </c>
      <c r="B22" s="114"/>
      <c r="C22" s="40">
        <f>C12+C21</f>
        <v>146.02000000000001</v>
      </c>
      <c r="D22" s="115">
        <f>D12+D21</f>
        <v>65.69</v>
      </c>
      <c r="E22" s="115">
        <f>E12+E21</f>
        <v>81.86999999999999</v>
      </c>
      <c r="F22" s="115">
        <f>F12+F21</f>
        <v>192.93</v>
      </c>
      <c r="G22" s="115">
        <f>G12+G21</f>
        <v>1784.8000000000002</v>
      </c>
      <c r="H22" s="114"/>
      <c r="I22" s="116"/>
    </row>
    <row r="23" spans="1:9" x14ac:dyDescent="0.3">
      <c r="A23" s="86"/>
      <c r="B23" s="87"/>
      <c r="C23" s="88"/>
      <c r="D23" s="88"/>
      <c r="E23" s="88"/>
      <c r="F23" s="88"/>
      <c r="G23" s="88"/>
      <c r="H23" s="88"/>
      <c r="I23" s="6"/>
    </row>
    <row r="24" spans="1:9" x14ac:dyDescent="0.3">
      <c r="A24" s="389" t="s">
        <v>47</v>
      </c>
      <c r="B24" s="389"/>
      <c r="C24" s="389"/>
      <c r="D24" s="389"/>
      <c r="E24" s="389"/>
      <c r="F24" s="389"/>
      <c r="G24" s="389"/>
      <c r="H24" s="389"/>
      <c r="I24" s="389"/>
    </row>
    <row r="25" spans="1:9" x14ac:dyDescent="0.3">
      <c r="A25" s="86"/>
      <c r="B25" s="89"/>
      <c r="C25" s="390" t="s">
        <v>0</v>
      </c>
      <c r="D25" s="390"/>
      <c r="E25" s="390"/>
      <c r="F25" s="390"/>
      <c r="G25" s="390"/>
      <c r="H25" s="88"/>
      <c r="I25" s="6"/>
    </row>
    <row r="26" spans="1:9" x14ac:dyDescent="0.3">
      <c r="A26" s="360" t="s">
        <v>1</v>
      </c>
      <c r="B26" s="394" t="s">
        <v>2</v>
      </c>
      <c r="C26" s="363" t="s">
        <v>3</v>
      </c>
      <c r="D26" s="392" t="s">
        <v>4</v>
      </c>
      <c r="E26" s="392" t="s">
        <v>5</v>
      </c>
      <c r="F26" s="391" t="s">
        <v>6</v>
      </c>
      <c r="G26" s="392" t="s">
        <v>7</v>
      </c>
      <c r="H26" s="359" t="s">
        <v>8</v>
      </c>
      <c r="I26" s="359" t="s">
        <v>9</v>
      </c>
    </row>
    <row r="27" spans="1:9" x14ac:dyDescent="0.3">
      <c r="A27" s="360"/>
      <c r="B27" s="394"/>
      <c r="C27" s="363"/>
      <c r="D27" s="392"/>
      <c r="E27" s="392"/>
      <c r="F27" s="391"/>
      <c r="G27" s="392"/>
      <c r="H27" s="359"/>
      <c r="I27" s="359"/>
    </row>
    <row r="28" spans="1:9" x14ac:dyDescent="0.3">
      <c r="A28" s="395"/>
      <c r="B28" s="109" t="s">
        <v>10</v>
      </c>
      <c r="C28" s="396"/>
      <c r="D28" s="111" t="s">
        <v>10</v>
      </c>
      <c r="E28" s="111" t="s">
        <v>10</v>
      </c>
      <c r="F28" s="117" t="s">
        <v>10</v>
      </c>
      <c r="G28" s="91" t="s">
        <v>11</v>
      </c>
      <c r="H28" s="359"/>
      <c r="I28" s="359"/>
    </row>
    <row r="29" spans="1:9" ht="21.75" customHeight="1" x14ac:dyDescent="0.3">
      <c r="A29" s="118" t="s">
        <v>48</v>
      </c>
      <c r="B29" s="14">
        <v>200</v>
      </c>
      <c r="C29" s="15">
        <f>C7</f>
        <v>34.450000000000003</v>
      </c>
      <c r="D29" s="16">
        <v>19</v>
      </c>
      <c r="E29" s="16">
        <v>32</v>
      </c>
      <c r="F29" s="16">
        <v>40</v>
      </c>
      <c r="G29" s="16">
        <v>520</v>
      </c>
      <c r="H29" s="14" t="s">
        <v>260</v>
      </c>
      <c r="I29" s="18"/>
    </row>
    <row r="30" spans="1:9" ht="21" customHeight="1" x14ac:dyDescent="0.3">
      <c r="A30" s="95" t="s">
        <v>32</v>
      </c>
      <c r="B30" s="18">
        <v>20</v>
      </c>
      <c r="C30" s="15">
        <f>C8</f>
        <v>11.77</v>
      </c>
      <c r="D30" s="15">
        <v>5.12</v>
      </c>
      <c r="E30" s="15">
        <v>5.22</v>
      </c>
      <c r="F30" s="15">
        <v>0</v>
      </c>
      <c r="G30" s="15">
        <v>68.599999999999994</v>
      </c>
      <c r="H30" s="18" t="s">
        <v>12</v>
      </c>
      <c r="I30" s="18" t="s">
        <v>13</v>
      </c>
    </row>
    <row r="31" spans="1:9" ht="23.25" customHeight="1" x14ac:dyDescent="0.3">
      <c r="A31" s="95" t="s">
        <v>14</v>
      </c>
      <c r="B31" s="20">
        <v>10</v>
      </c>
      <c r="C31" s="15">
        <f>C9</f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9" ht="24.75" customHeight="1" x14ac:dyDescent="0.3">
      <c r="A32" s="9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</row>
    <row r="33" spans="1:9" ht="22.5" customHeight="1" x14ac:dyDescent="0.3">
      <c r="A33" s="118" t="s">
        <v>49</v>
      </c>
      <c r="B33" s="18">
        <v>200</v>
      </c>
      <c r="C33" s="15">
        <f>C11</f>
        <v>16.760000000000002</v>
      </c>
      <c r="D33" s="15">
        <v>4.5999999999999996</v>
      </c>
      <c r="E33" s="15">
        <v>4.4000000000000004</v>
      </c>
      <c r="F33" s="15">
        <v>12.5</v>
      </c>
      <c r="G33" s="15">
        <v>107.2</v>
      </c>
      <c r="H33" s="18" t="s">
        <v>12</v>
      </c>
      <c r="I33" s="18" t="s">
        <v>50</v>
      </c>
    </row>
    <row r="34" spans="1:9" ht="21.75" customHeight="1" x14ac:dyDescent="0.3">
      <c r="A34" s="119" t="s">
        <v>18</v>
      </c>
      <c r="B34" s="120"/>
      <c r="C34" s="120">
        <f>SUM(C29:C33)</f>
        <v>73.02000000000001</v>
      </c>
      <c r="D34" s="120">
        <f>SUM(D29:D33)</f>
        <v>31.620000000000005</v>
      </c>
      <c r="E34" s="120">
        <f>SUM(E29:E33)</f>
        <v>49.719999999999992</v>
      </c>
      <c r="F34" s="120">
        <f>SUM(F29:F33)</f>
        <v>72.599999999999994</v>
      </c>
      <c r="G34" s="98">
        <f>SUM(G29:G33)</f>
        <v>867.50000000000011</v>
      </c>
      <c r="H34" s="91"/>
      <c r="I34" s="99"/>
    </row>
    <row r="35" spans="1:9" ht="22.5" customHeight="1" x14ac:dyDescent="0.3">
      <c r="A35" s="393" t="s">
        <v>19</v>
      </c>
      <c r="B35" s="393"/>
      <c r="C35" s="393"/>
      <c r="D35" s="393"/>
      <c r="E35" s="393"/>
      <c r="F35" s="393"/>
      <c r="G35" s="393"/>
      <c r="H35" s="393"/>
      <c r="I35" s="393"/>
    </row>
    <row r="36" spans="1:9" ht="49.5" x14ac:dyDescent="0.3">
      <c r="A36" s="118" t="s">
        <v>51</v>
      </c>
      <c r="B36" s="18">
        <v>100</v>
      </c>
      <c r="C36" s="15">
        <f>C14</f>
        <v>5</v>
      </c>
      <c r="D36" s="15">
        <v>0.99</v>
      </c>
      <c r="E36" s="15">
        <v>5.15</v>
      </c>
      <c r="F36" s="15">
        <v>3</v>
      </c>
      <c r="G36" s="32">
        <v>62.42</v>
      </c>
      <c r="H36" s="31" t="s">
        <v>12</v>
      </c>
      <c r="I36" s="31" t="s">
        <v>22</v>
      </c>
    </row>
    <row r="37" spans="1:9" ht="33" x14ac:dyDescent="0.3">
      <c r="A37" s="100" t="s">
        <v>20</v>
      </c>
      <c r="B37" s="18">
        <v>300</v>
      </c>
      <c r="C37" s="15">
        <f t="shared" ref="C37:C42" si="0">C15</f>
        <v>15</v>
      </c>
      <c r="D37" s="15">
        <v>4.37</v>
      </c>
      <c r="E37" s="15">
        <v>7.93</v>
      </c>
      <c r="F37" s="15">
        <v>6.6</v>
      </c>
      <c r="G37" s="27">
        <v>114.3</v>
      </c>
      <c r="H37" s="34" t="s">
        <v>21</v>
      </c>
      <c r="I37" s="18">
        <v>187</v>
      </c>
    </row>
    <row r="38" spans="1:9" ht="25.5" customHeight="1" x14ac:dyDescent="0.3">
      <c r="A38" s="95" t="s">
        <v>53</v>
      </c>
      <c r="B38" s="18">
        <v>180</v>
      </c>
      <c r="C38" s="15">
        <f t="shared" si="0"/>
        <v>10</v>
      </c>
      <c r="D38" s="15">
        <v>7.1</v>
      </c>
      <c r="E38" s="15">
        <v>7.4</v>
      </c>
      <c r="F38" s="15">
        <v>43.7</v>
      </c>
      <c r="G38" s="15">
        <v>269.3</v>
      </c>
      <c r="H38" s="18" t="s">
        <v>12</v>
      </c>
      <c r="I38" s="18" t="s">
        <v>54</v>
      </c>
    </row>
    <row r="39" spans="1:9" ht="31.5" customHeight="1" x14ac:dyDescent="0.3">
      <c r="A39" s="95" t="s">
        <v>58</v>
      </c>
      <c r="B39" s="18">
        <v>100</v>
      </c>
      <c r="C39" s="32">
        <f t="shared" si="0"/>
        <v>35</v>
      </c>
      <c r="D39" s="15">
        <v>14.3</v>
      </c>
      <c r="E39" s="15">
        <v>14.52</v>
      </c>
      <c r="F39" s="15">
        <v>8.0299999999999994</v>
      </c>
      <c r="G39" s="15">
        <v>220</v>
      </c>
      <c r="H39" s="18" t="s">
        <v>12</v>
      </c>
      <c r="I39" s="18" t="s">
        <v>57</v>
      </c>
    </row>
    <row r="40" spans="1:9" ht="25.5" customHeight="1" x14ac:dyDescent="0.3">
      <c r="A40" s="95" t="s">
        <v>23</v>
      </c>
      <c r="B40" s="29">
        <v>200</v>
      </c>
      <c r="C40" s="32">
        <f t="shared" si="0"/>
        <v>5</v>
      </c>
      <c r="D40" s="30">
        <v>0.6</v>
      </c>
      <c r="E40" s="30">
        <v>0</v>
      </c>
      <c r="F40" s="30">
        <v>22.8</v>
      </c>
      <c r="G40" s="30">
        <v>93.2</v>
      </c>
      <c r="H40" s="18" t="s">
        <v>12</v>
      </c>
      <c r="I40" s="29" t="s">
        <v>24</v>
      </c>
    </row>
    <row r="41" spans="1:9" ht="38.25" customHeight="1" x14ac:dyDescent="0.3">
      <c r="A41" s="100" t="s">
        <v>25</v>
      </c>
      <c r="B41" s="31">
        <v>80</v>
      </c>
      <c r="C41" s="32">
        <f t="shared" si="0"/>
        <v>1.5</v>
      </c>
      <c r="D41" s="32">
        <v>6.5</v>
      </c>
      <c r="E41" s="32">
        <v>0.8</v>
      </c>
      <c r="F41" s="32">
        <v>33.799999999999997</v>
      </c>
      <c r="G41" s="32">
        <v>177.6</v>
      </c>
      <c r="H41" s="33" t="s">
        <v>26</v>
      </c>
      <c r="I41" s="31">
        <v>13003</v>
      </c>
    </row>
    <row r="42" spans="1:9" ht="36.75" customHeight="1" x14ac:dyDescent="0.3">
      <c r="A42" s="100" t="s">
        <v>41</v>
      </c>
      <c r="B42" s="18">
        <v>30</v>
      </c>
      <c r="C42" s="32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31">
        <v>13002</v>
      </c>
    </row>
    <row r="43" spans="1:9" ht="21.75" customHeight="1" x14ac:dyDescent="0.3">
      <c r="A43" s="108" t="s">
        <v>27</v>
      </c>
      <c r="B43" s="109"/>
      <c r="C43" s="110">
        <f>SUM(C36:C42)</f>
        <v>73</v>
      </c>
      <c r="D43" s="110">
        <f>SUM(D36:D42)</f>
        <v>36.26</v>
      </c>
      <c r="E43" s="110">
        <f>SUM(E36:E42)</f>
        <v>36.099999999999994</v>
      </c>
      <c r="F43" s="110">
        <f>SUM(F36:F42)</f>
        <v>132.53</v>
      </c>
      <c r="G43" s="110">
        <f>SUM(G36:G42)</f>
        <v>1009.4200000000001</v>
      </c>
      <c r="H43" s="111"/>
      <c r="I43" s="112"/>
    </row>
    <row r="44" spans="1:9" s="2" customFormat="1" ht="21.75" customHeight="1" x14ac:dyDescent="0.25">
      <c r="A44" s="113" t="s">
        <v>42</v>
      </c>
      <c r="B44" s="16"/>
      <c r="C44" s="40">
        <f>C34+C43</f>
        <v>146.02000000000001</v>
      </c>
      <c r="D44" s="40">
        <f>D34+D43</f>
        <v>67.88</v>
      </c>
      <c r="E44" s="40">
        <f>E34+E43</f>
        <v>85.82</v>
      </c>
      <c r="F44" s="40">
        <f>F34+F43</f>
        <v>205.13</v>
      </c>
      <c r="G44" s="40">
        <f>G34+G43</f>
        <v>1876.92</v>
      </c>
      <c r="H44" s="16"/>
      <c r="I44" s="16"/>
    </row>
  </sheetData>
  <mergeCells count="24">
    <mergeCell ref="A35:I35"/>
    <mergeCell ref="A13:I13"/>
    <mergeCell ref="I26:I28"/>
    <mergeCell ref="C25:G25"/>
    <mergeCell ref="H4:H6"/>
    <mergeCell ref="E26:E27"/>
    <mergeCell ref="B4:B5"/>
    <mergeCell ref="A26:A28"/>
    <mergeCell ref="H26:H28"/>
    <mergeCell ref="E4:E5"/>
    <mergeCell ref="B26:B27"/>
    <mergeCell ref="D4:D5"/>
    <mergeCell ref="G26:G27"/>
    <mergeCell ref="C26:C28"/>
    <mergeCell ref="F26:F27"/>
    <mergeCell ref="D26:D27"/>
    <mergeCell ref="A24:I24"/>
    <mergeCell ref="C3:G3"/>
    <mergeCell ref="A4:A6"/>
    <mergeCell ref="F4:F5"/>
    <mergeCell ref="A2:I2"/>
    <mergeCell ref="G4:G5"/>
    <mergeCell ref="C4:C6"/>
    <mergeCell ref="I4:I6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840"/>
  <sheetViews>
    <sheetView topLeftCell="A19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66" t="s">
        <v>178</v>
      </c>
      <c r="B1" s="366"/>
      <c r="C1" s="366"/>
      <c r="D1" s="366"/>
      <c r="E1" s="366"/>
      <c r="F1" s="366"/>
      <c r="G1" s="366"/>
      <c r="H1" s="366"/>
      <c r="I1" s="366"/>
      <c r="J1" s="366" t="s">
        <v>128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179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264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46" t="s">
        <v>180</v>
      </c>
      <c r="B6" s="47">
        <v>185</v>
      </c>
      <c r="C6" s="48">
        <v>200</v>
      </c>
      <c r="D6" s="49">
        <v>135</v>
      </c>
      <c r="E6" s="49">
        <f>D6/100*27.56+D6</f>
        <v>172.20600000000002</v>
      </c>
      <c r="F6" s="50">
        <f>(B6*E6)/1000</f>
        <v>31.858110000000003</v>
      </c>
      <c r="G6" s="51"/>
      <c r="H6" s="52">
        <v>9.5</v>
      </c>
      <c r="I6" s="52">
        <v>16</v>
      </c>
      <c r="J6" s="52">
        <v>23</v>
      </c>
      <c r="K6" s="52">
        <v>274</v>
      </c>
      <c r="L6" s="52"/>
    </row>
    <row r="7" spans="1:12" ht="15" customHeight="1" x14ac:dyDescent="0.2">
      <c r="A7" s="46" t="s">
        <v>168</v>
      </c>
      <c r="B7" s="47">
        <v>1</v>
      </c>
      <c r="C7" s="48">
        <v>1</v>
      </c>
      <c r="D7" s="49">
        <v>17</v>
      </c>
      <c r="E7" s="49">
        <f>D7/100*30+D7</f>
        <v>22.1</v>
      </c>
      <c r="F7" s="50">
        <f>(B7*E7)/1000</f>
        <v>2.2100000000000002E-2</v>
      </c>
      <c r="G7" s="51"/>
      <c r="H7" s="52"/>
      <c r="I7" s="52"/>
      <c r="J7" s="52"/>
      <c r="K7" s="52"/>
      <c r="L7" s="52"/>
    </row>
    <row r="8" spans="1:12" ht="15.75" customHeight="1" x14ac:dyDescent="0.2">
      <c r="A8" s="46" t="s">
        <v>142</v>
      </c>
      <c r="B8" s="47">
        <v>5</v>
      </c>
      <c r="C8" s="48">
        <v>5</v>
      </c>
      <c r="D8" s="49">
        <v>395.5</v>
      </c>
      <c r="E8" s="49">
        <f>D8/100*30+D8</f>
        <v>514.15</v>
      </c>
      <c r="F8" s="50">
        <f>(B8*E8)/1000</f>
        <v>2.5707499999999999</v>
      </c>
      <c r="G8" s="51"/>
      <c r="H8" s="52"/>
      <c r="I8" s="52"/>
      <c r="J8" s="52"/>
      <c r="K8" s="52"/>
      <c r="L8" s="52"/>
    </row>
    <row r="9" spans="1:12" ht="13.5" customHeight="1" x14ac:dyDescent="0.2">
      <c r="A9" s="53" t="s">
        <v>143</v>
      </c>
      <c r="B9" s="47"/>
      <c r="C9" s="367" t="s">
        <v>29</v>
      </c>
      <c r="D9" s="368"/>
      <c r="E9" s="368"/>
      <c r="F9" s="369"/>
      <c r="G9" s="54">
        <f>F6+F7+F8</f>
        <v>34.450960000000002</v>
      </c>
      <c r="H9" s="52">
        <v>5.34</v>
      </c>
      <c r="I9" s="52">
        <v>11.23</v>
      </c>
      <c r="J9" s="52">
        <v>35.1</v>
      </c>
      <c r="K9" s="52">
        <v>263</v>
      </c>
      <c r="L9" s="52">
        <v>1.23</v>
      </c>
    </row>
    <row r="10" spans="1:12" s="55" customFormat="1" ht="19.5" customHeight="1" x14ac:dyDescent="0.25">
      <c r="A10" s="380" t="s">
        <v>149</v>
      </c>
      <c r="B10" s="380"/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 spans="1:12" s="55" customFormat="1" ht="19.5" customHeight="1" x14ac:dyDescent="0.25">
      <c r="A11" s="56" t="s">
        <v>150</v>
      </c>
      <c r="B11" s="57">
        <v>10</v>
      </c>
      <c r="C11" s="58">
        <v>10</v>
      </c>
      <c r="D11" s="59">
        <v>395.5</v>
      </c>
      <c r="E11" s="59">
        <f>D11/100*35+D11</f>
        <v>533.92499999999995</v>
      </c>
      <c r="F11" s="60">
        <f>(B11*E11)/1000</f>
        <v>5.3392499999999998</v>
      </c>
      <c r="G11" s="61">
        <f>F11</f>
        <v>5.3392499999999998</v>
      </c>
      <c r="H11" s="52">
        <v>4.6399999999999997</v>
      </c>
      <c r="I11" s="52">
        <v>5.9</v>
      </c>
      <c r="J11" s="52">
        <v>0</v>
      </c>
      <c r="K11" s="52">
        <v>70</v>
      </c>
      <c r="L11" s="52">
        <v>0.14000000000000001</v>
      </c>
    </row>
    <row r="12" spans="1:12" s="55" customFormat="1" ht="19.5" customHeight="1" x14ac:dyDescent="0.25">
      <c r="A12" s="380" t="s">
        <v>144</v>
      </c>
      <c r="B12" s="380"/>
      <c r="C12" s="380"/>
      <c r="D12" s="380"/>
      <c r="E12" s="380"/>
      <c r="F12" s="380"/>
      <c r="G12" s="380"/>
      <c r="H12" s="380"/>
      <c r="I12" s="380"/>
      <c r="J12" s="380"/>
      <c r="K12" s="380"/>
      <c r="L12" s="380"/>
    </row>
    <row r="13" spans="1:12" s="55" customFormat="1" ht="19.5" customHeight="1" x14ac:dyDescent="0.25">
      <c r="A13" s="56" t="s">
        <v>145</v>
      </c>
      <c r="B13" s="57">
        <v>21</v>
      </c>
      <c r="C13" s="58">
        <v>20</v>
      </c>
      <c r="D13" s="59">
        <v>415</v>
      </c>
      <c r="E13" s="59">
        <f>D13/100*35+D13</f>
        <v>560.25</v>
      </c>
      <c r="F13" s="60">
        <f>(B13*E13)/1000</f>
        <v>11.76525</v>
      </c>
      <c r="G13" s="61">
        <f>F13</f>
        <v>11.76525</v>
      </c>
      <c r="H13" s="52">
        <v>4.6399999999999997</v>
      </c>
      <c r="I13" s="52">
        <v>5.9</v>
      </c>
      <c r="J13" s="52">
        <v>0</v>
      </c>
      <c r="K13" s="52">
        <v>70</v>
      </c>
      <c r="L13" s="52">
        <v>0.14000000000000001</v>
      </c>
    </row>
    <row r="14" spans="1:12" ht="18.75" customHeight="1" x14ac:dyDescent="0.2">
      <c r="A14" s="367" t="s">
        <v>49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9"/>
    </row>
    <row r="15" spans="1:12" ht="16.5" customHeight="1" x14ac:dyDescent="0.2">
      <c r="A15" s="121" t="s">
        <v>140</v>
      </c>
      <c r="B15" s="52">
        <v>180</v>
      </c>
      <c r="C15" s="122">
        <v>180</v>
      </c>
      <c r="D15" s="123">
        <v>62</v>
      </c>
      <c r="E15" s="49">
        <f>D15/100*30+D15</f>
        <v>80.599999999999994</v>
      </c>
      <c r="F15" s="50">
        <f>(B15*E15)/1000</f>
        <v>14.507999999999997</v>
      </c>
      <c r="G15" s="51"/>
      <c r="H15" s="52"/>
      <c r="I15" s="52"/>
      <c r="J15" s="52"/>
      <c r="K15" s="52"/>
      <c r="L15" s="52"/>
    </row>
    <row r="16" spans="1:12" ht="14.25" customHeight="1" x14ac:dyDescent="0.2">
      <c r="A16" s="121" t="s">
        <v>141</v>
      </c>
      <c r="B16" s="52">
        <v>7</v>
      </c>
      <c r="C16" s="122">
        <v>7</v>
      </c>
      <c r="D16" s="123">
        <v>55</v>
      </c>
      <c r="E16" s="49">
        <f>D16/100*30+D16</f>
        <v>71.5</v>
      </c>
      <c r="F16" s="50">
        <f>(B16*E16)/1000</f>
        <v>0.50049999999999994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 x14ac:dyDescent="0.2">
      <c r="A17" s="121" t="s">
        <v>181</v>
      </c>
      <c r="B17" s="52">
        <v>5</v>
      </c>
      <c r="C17" s="122">
        <v>5</v>
      </c>
      <c r="D17" s="123">
        <v>270</v>
      </c>
      <c r="E17" s="49">
        <f>D17/100*30+D17</f>
        <v>351</v>
      </c>
      <c r="F17" s="50">
        <f>(B17*E17)/1000</f>
        <v>1.7549999999999999</v>
      </c>
      <c r="G17" s="62"/>
      <c r="H17" s="52"/>
      <c r="I17" s="52"/>
      <c r="J17" s="52"/>
      <c r="K17" s="52"/>
      <c r="L17" s="52"/>
    </row>
    <row r="18" spans="1:12" ht="13.5" customHeight="1" x14ac:dyDescent="0.2">
      <c r="A18" s="53" t="s">
        <v>143</v>
      </c>
      <c r="B18" s="47"/>
      <c r="C18" s="367">
        <v>200</v>
      </c>
      <c r="D18" s="368"/>
      <c r="E18" s="368"/>
      <c r="F18" s="369"/>
      <c r="G18" s="54">
        <f>F14+F15+F16+F17</f>
        <v>16.763499999999997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 x14ac:dyDescent="0.25">
      <c r="A19" s="383" t="s">
        <v>16</v>
      </c>
      <c r="B19" s="384"/>
      <c r="C19" s="384"/>
      <c r="D19" s="368"/>
      <c r="E19" s="368"/>
      <c r="F19" s="368"/>
      <c r="G19" s="368"/>
      <c r="H19" s="368"/>
      <c r="I19" s="368"/>
      <c r="J19" s="368"/>
      <c r="K19" s="368"/>
      <c r="L19" s="369"/>
    </row>
    <row r="20" spans="1:12" s="63" customFormat="1" ht="18" customHeight="1" x14ac:dyDescent="0.25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ht="17.25" customHeight="1" x14ac:dyDescent="0.2">
      <c r="A21" s="376"/>
      <c r="B21" s="377"/>
      <c r="C21" s="377"/>
      <c r="D21" s="378"/>
      <c r="E21" s="65"/>
      <c r="F21" s="62"/>
      <c r="G21" s="62">
        <f>G9+G13+G18+G20+G11</f>
        <v>73.016959999999983</v>
      </c>
      <c r="H21" s="62">
        <f>H9+H13+H17+H20</f>
        <v>17.98</v>
      </c>
      <c r="I21" s="62">
        <f>I9+I13+I17+I20</f>
        <v>18.130000000000003</v>
      </c>
      <c r="J21" s="62">
        <f>J9+J13+J17+J20</f>
        <v>88.1</v>
      </c>
      <c r="K21" s="62">
        <f>K9+K13+K17+K20</f>
        <v>583</v>
      </c>
      <c r="L21" s="62">
        <f>L9+L13+L17+L20</f>
        <v>1.37</v>
      </c>
    </row>
    <row r="22" spans="1:12" ht="16.5" customHeight="1" x14ac:dyDescent="0.3">
      <c r="A22" s="387" t="s">
        <v>154</v>
      </c>
      <c r="B22" s="388"/>
      <c r="C22" s="388"/>
      <c r="D22" s="388"/>
      <c r="E22" s="388"/>
      <c r="F22" s="388"/>
      <c r="G22" s="388"/>
      <c r="H22" s="388"/>
      <c r="I22" s="388"/>
      <c r="J22" s="388"/>
      <c r="K22" s="388"/>
      <c r="L22" s="388"/>
    </row>
    <row r="23" spans="1:12" s="66" customFormat="1" x14ac:dyDescent="0.2">
      <c r="A23" s="367" t="s">
        <v>51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9"/>
    </row>
    <row r="24" spans="1:12" s="66" customFormat="1" x14ac:dyDescent="0.2">
      <c r="A24" s="124" t="s">
        <v>182</v>
      </c>
      <c r="B24" s="125">
        <v>67.8</v>
      </c>
      <c r="C24" s="125">
        <v>60</v>
      </c>
      <c r="D24" s="68">
        <v>75</v>
      </c>
      <c r="E24" s="52">
        <f>D24/100*35+D24</f>
        <v>101.25</v>
      </c>
      <c r="F24" s="51">
        <f>(B24*E24)/1000</f>
        <v>6.8647499999999999</v>
      </c>
      <c r="G24" s="51"/>
      <c r="H24" s="69"/>
      <c r="I24" s="69"/>
      <c r="J24" s="69"/>
      <c r="K24" s="69"/>
      <c r="L24" s="69"/>
    </row>
    <row r="25" spans="1:12" s="66" customFormat="1" x14ac:dyDescent="0.2">
      <c r="A25" s="124" t="s">
        <v>183</v>
      </c>
      <c r="B25" s="125">
        <v>67.8</v>
      </c>
      <c r="C25" s="125">
        <v>60</v>
      </c>
      <c r="D25" s="70">
        <v>60</v>
      </c>
      <c r="E25" s="52">
        <f>D25/100*35+D25</f>
        <v>81</v>
      </c>
      <c r="F25" s="51">
        <f>(B25*E25)/1000</f>
        <v>5.4918000000000005</v>
      </c>
      <c r="G25" s="62"/>
      <c r="H25" s="71"/>
      <c r="I25" s="71"/>
      <c r="J25" s="71"/>
      <c r="K25" s="71"/>
      <c r="L25" s="71"/>
    </row>
    <row r="26" spans="1:12" x14ac:dyDescent="0.2">
      <c r="A26" s="72" t="s">
        <v>143</v>
      </c>
      <c r="B26" s="381" t="s">
        <v>184</v>
      </c>
      <c r="C26" s="382"/>
      <c r="D26" s="52"/>
      <c r="E26" s="52"/>
      <c r="F26" s="51"/>
      <c r="G26" s="62">
        <v>10</v>
      </c>
      <c r="H26" s="41"/>
      <c r="I26" s="41"/>
      <c r="J26" s="41"/>
      <c r="K26" s="41"/>
      <c r="L26" s="41"/>
    </row>
    <row r="27" spans="1:12" ht="15.75" customHeight="1" x14ac:dyDescent="0.2">
      <c r="A27" s="367" t="s">
        <v>20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9"/>
    </row>
    <row r="28" spans="1:12" x14ac:dyDescent="0.2">
      <c r="A28" s="67" t="s">
        <v>169</v>
      </c>
      <c r="B28" s="52">
        <v>75</v>
      </c>
      <c r="C28" s="52">
        <v>60</v>
      </c>
      <c r="D28" s="52">
        <v>24</v>
      </c>
      <c r="E28" s="52">
        <f>D28/100*35+D28</f>
        <v>32.4</v>
      </c>
      <c r="F28" s="51">
        <f>(B28*E28)/1000</f>
        <v>2.4300000000000002</v>
      </c>
      <c r="G28" s="51"/>
      <c r="H28" s="41"/>
      <c r="I28" s="41"/>
      <c r="J28" s="41"/>
      <c r="K28" s="41"/>
      <c r="L28" s="41"/>
    </row>
    <row r="29" spans="1:12" x14ac:dyDescent="0.2">
      <c r="A29" s="67" t="s">
        <v>159</v>
      </c>
      <c r="B29" s="52">
        <v>50</v>
      </c>
      <c r="C29" s="52">
        <v>36</v>
      </c>
      <c r="D29" s="52">
        <v>45</v>
      </c>
      <c r="E29" s="52">
        <f t="shared" ref="E29:E35" si="0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x14ac:dyDescent="0.2">
      <c r="A30" s="67" t="s">
        <v>170</v>
      </c>
      <c r="B30" s="52">
        <v>15</v>
      </c>
      <c r="C30" s="52">
        <v>12.6</v>
      </c>
      <c r="D30" s="52">
        <v>24</v>
      </c>
      <c r="E30" s="52">
        <f t="shared" si="0"/>
        <v>32.4</v>
      </c>
      <c r="F30" s="51">
        <f t="shared" ref="F30:F36" si="1">(B30*E30)/1000</f>
        <v>0.48599999999999999</v>
      </c>
      <c r="G30" s="51"/>
      <c r="H30" s="41"/>
      <c r="I30" s="41"/>
      <c r="J30" s="41"/>
      <c r="K30" s="41"/>
      <c r="L30" s="41"/>
    </row>
    <row r="31" spans="1:12" x14ac:dyDescent="0.2">
      <c r="A31" s="67" t="s">
        <v>162</v>
      </c>
      <c r="B31" s="52">
        <v>20</v>
      </c>
      <c r="C31" s="52">
        <v>16</v>
      </c>
      <c r="D31" s="52">
        <v>30</v>
      </c>
      <c r="E31" s="52">
        <f t="shared" si="0"/>
        <v>40.5</v>
      </c>
      <c r="F31" s="51">
        <f t="shared" si="1"/>
        <v>0.81</v>
      </c>
      <c r="G31" s="51"/>
      <c r="H31" s="41"/>
      <c r="I31" s="41"/>
      <c r="J31" s="41"/>
      <c r="K31" s="41"/>
      <c r="L31" s="41"/>
    </row>
    <row r="32" spans="1:12" x14ac:dyDescent="0.2">
      <c r="A32" s="67" t="s">
        <v>167</v>
      </c>
      <c r="B32" s="52">
        <v>3</v>
      </c>
      <c r="C32" s="52">
        <v>3</v>
      </c>
      <c r="D32" s="52">
        <v>157</v>
      </c>
      <c r="E32" s="52">
        <f t="shared" si="0"/>
        <v>211.95</v>
      </c>
      <c r="F32" s="51">
        <f t="shared" si="1"/>
        <v>0.63584999999999992</v>
      </c>
      <c r="G32" s="51"/>
      <c r="H32" s="41"/>
      <c r="I32" s="41"/>
      <c r="J32" s="41"/>
      <c r="K32" s="41"/>
      <c r="L32" s="41"/>
    </row>
    <row r="33" spans="1:12" x14ac:dyDescent="0.2">
      <c r="A33" s="67" t="s">
        <v>171</v>
      </c>
      <c r="B33" s="52">
        <v>6</v>
      </c>
      <c r="C33" s="52">
        <v>6</v>
      </c>
      <c r="D33" s="52">
        <v>144</v>
      </c>
      <c r="E33" s="52">
        <f t="shared" si="0"/>
        <v>194.4</v>
      </c>
      <c r="F33" s="51">
        <f t="shared" si="1"/>
        <v>1.1664000000000001</v>
      </c>
      <c r="G33" s="51"/>
      <c r="H33" s="41"/>
      <c r="I33" s="41"/>
      <c r="J33" s="41"/>
      <c r="K33" s="41"/>
      <c r="L33" s="41"/>
    </row>
    <row r="34" spans="1:12" x14ac:dyDescent="0.2">
      <c r="A34" s="67" t="s">
        <v>168</v>
      </c>
      <c r="B34" s="52">
        <v>2</v>
      </c>
      <c r="C34" s="52">
        <v>2</v>
      </c>
      <c r="D34" s="52">
        <v>17</v>
      </c>
      <c r="E34" s="52">
        <f t="shared" si="0"/>
        <v>22.95</v>
      </c>
      <c r="F34" s="51">
        <f t="shared" si="1"/>
        <v>4.5899999999999996E-2</v>
      </c>
      <c r="G34" s="51"/>
      <c r="H34" s="41"/>
      <c r="I34" s="41"/>
      <c r="J34" s="41"/>
      <c r="K34" s="41"/>
      <c r="L34" s="41"/>
    </row>
    <row r="35" spans="1:12" x14ac:dyDescent="0.2">
      <c r="A35" s="67" t="s">
        <v>172</v>
      </c>
      <c r="B35" s="52">
        <v>0.05</v>
      </c>
      <c r="C35" s="52">
        <v>0.05</v>
      </c>
      <c r="D35" s="52">
        <v>450</v>
      </c>
      <c r="E35" s="52">
        <f t="shared" si="0"/>
        <v>607.5</v>
      </c>
      <c r="F35" s="51">
        <f t="shared" si="1"/>
        <v>3.0374999999999999E-2</v>
      </c>
      <c r="G35" s="51"/>
      <c r="H35" s="41"/>
      <c r="I35" s="41"/>
      <c r="J35" s="41"/>
      <c r="K35" s="41"/>
      <c r="L35" s="41"/>
    </row>
    <row r="36" spans="1:12" x14ac:dyDescent="0.2">
      <c r="A36" s="67" t="s">
        <v>173</v>
      </c>
      <c r="B36" s="52">
        <v>150</v>
      </c>
      <c r="C36" s="52">
        <v>150</v>
      </c>
      <c r="D36" s="52"/>
      <c r="E36" s="52"/>
      <c r="F36" s="51">
        <f t="shared" si="1"/>
        <v>0</v>
      </c>
      <c r="G36" s="51"/>
      <c r="H36" s="41"/>
      <c r="I36" s="41"/>
      <c r="J36" s="41"/>
      <c r="K36" s="41"/>
      <c r="L36" s="41"/>
    </row>
    <row r="37" spans="1:12" x14ac:dyDescent="0.2">
      <c r="A37" s="72" t="s">
        <v>143</v>
      </c>
      <c r="B37" s="381" t="s">
        <v>185</v>
      </c>
      <c r="C37" s="382"/>
      <c r="D37" s="73"/>
      <c r="E37" s="73"/>
      <c r="F37" s="74"/>
      <c r="G37" s="75">
        <v>15</v>
      </c>
      <c r="H37" s="76"/>
      <c r="I37" s="76"/>
      <c r="J37" s="76"/>
      <c r="K37" s="76"/>
      <c r="L37" s="76"/>
    </row>
    <row r="38" spans="1:12" x14ac:dyDescent="0.2">
      <c r="A38" s="367" t="s">
        <v>188</v>
      </c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369"/>
    </row>
    <row r="39" spans="1:12" x14ac:dyDescent="0.2">
      <c r="A39" s="67" t="s">
        <v>189</v>
      </c>
      <c r="B39" s="126">
        <v>68</v>
      </c>
      <c r="C39" s="126">
        <v>68</v>
      </c>
      <c r="D39" s="52">
        <v>44</v>
      </c>
      <c r="E39" s="52">
        <f>D39/100*30+D39</f>
        <v>57.2</v>
      </c>
      <c r="F39" s="51">
        <f>(B39*E39)/1000</f>
        <v>3.8896000000000002</v>
      </c>
      <c r="G39" s="51"/>
      <c r="H39" s="41"/>
      <c r="I39" s="41"/>
      <c r="J39" s="41"/>
      <c r="K39" s="41"/>
      <c r="L39" s="41"/>
    </row>
    <row r="40" spans="1:12" x14ac:dyDescent="0.2">
      <c r="A40" s="67" t="s">
        <v>142</v>
      </c>
      <c r="B40" s="126">
        <v>9</v>
      </c>
      <c r="C40" s="126">
        <v>9</v>
      </c>
      <c r="D40" s="52">
        <v>395.5</v>
      </c>
      <c r="E40" s="52">
        <f>D40/100*30+D40</f>
        <v>514.15</v>
      </c>
      <c r="F40" s="51">
        <f t="shared" ref="F40:F53" si="2">(B40*E40)/1000</f>
        <v>4.6273499999999999</v>
      </c>
      <c r="G40" s="51"/>
      <c r="H40" s="41"/>
      <c r="I40" s="41"/>
      <c r="J40" s="41"/>
      <c r="K40" s="41"/>
      <c r="L40" s="41"/>
    </row>
    <row r="41" spans="1:12" x14ac:dyDescent="0.2">
      <c r="A41" s="67" t="s">
        <v>168</v>
      </c>
      <c r="B41" s="126">
        <v>0.7</v>
      </c>
      <c r="C41" s="126">
        <v>0.7</v>
      </c>
      <c r="D41" s="52">
        <v>17</v>
      </c>
      <c r="E41" s="52">
        <f>D41/100*30+D41</f>
        <v>22.1</v>
      </c>
      <c r="F41" s="51">
        <f t="shared" si="2"/>
        <v>1.5470000000000001E-2</v>
      </c>
      <c r="G41" s="51"/>
      <c r="H41" s="41"/>
      <c r="I41" s="41"/>
      <c r="J41" s="41"/>
      <c r="K41" s="41"/>
      <c r="L41" s="41"/>
    </row>
    <row r="42" spans="1:12" x14ac:dyDescent="0.2">
      <c r="A42" s="72" t="s">
        <v>143</v>
      </c>
      <c r="B42" s="381">
        <v>180</v>
      </c>
      <c r="C42" s="382"/>
      <c r="D42" s="73"/>
      <c r="E42" s="73"/>
      <c r="F42" s="74"/>
      <c r="G42" s="74">
        <v>15</v>
      </c>
      <c r="H42" s="76"/>
      <c r="I42" s="76"/>
      <c r="J42" s="76"/>
      <c r="K42" s="76"/>
      <c r="L42" s="76"/>
    </row>
    <row r="43" spans="1:12" x14ac:dyDescent="0.2">
      <c r="A43" s="383" t="s">
        <v>195</v>
      </c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5"/>
    </row>
    <row r="44" spans="1:12" x14ac:dyDescent="0.2">
      <c r="A44" s="127" t="s">
        <v>190</v>
      </c>
      <c r="B44" s="128">
        <v>18</v>
      </c>
      <c r="C44" s="128">
        <v>17.82</v>
      </c>
      <c r="D44" s="52">
        <v>65</v>
      </c>
      <c r="E44" s="52">
        <f>D44/100*30+D44</f>
        <v>84.5</v>
      </c>
      <c r="F44" s="51">
        <f t="shared" si="2"/>
        <v>1.5209999999999999</v>
      </c>
      <c r="G44" s="51"/>
      <c r="H44" s="41"/>
      <c r="I44" s="41"/>
      <c r="J44" s="41"/>
      <c r="K44" s="41"/>
      <c r="L44" s="41"/>
    </row>
    <row r="45" spans="1:12" x14ac:dyDescent="0.2">
      <c r="A45" s="127" t="s">
        <v>161</v>
      </c>
      <c r="B45" s="128">
        <v>11.2</v>
      </c>
      <c r="C45" s="128">
        <v>9.41</v>
      </c>
      <c r="D45" s="52">
        <v>24</v>
      </c>
      <c r="E45" s="52">
        <f t="shared" ref="E45:E53" si="3">D45/100*30+D45</f>
        <v>31.2</v>
      </c>
      <c r="F45" s="51">
        <f t="shared" si="2"/>
        <v>0.34943999999999997</v>
      </c>
      <c r="G45" s="51"/>
      <c r="H45" s="41"/>
      <c r="I45" s="41"/>
      <c r="J45" s="41"/>
      <c r="K45" s="41"/>
      <c r="L45" s="41"/>
    </row>
    <row r="46" spans="1:12" x14ac:dyDescent="0.2">
      <c r="A46" s="127" t="s">
        <v>194</v>
      </c>
      <c r="B46" s="128">
        <v>100</v>
      </c>
      <c r="C46" s="128">
        <v>80</v>
      </c>
      <c r="D46" s="52">
        <v>184</v>
      </c>
      <c r="E46" s="52">
        <f t="shared" si="3"/>
        <v>239.2</v>
      </c>
      <c r="F46" s="51">
        <f t="shared" si="2"/>
        <v>23.92</v>
      </c>
      <c r="G46" s="51"/>
      <c r="H46" s="41"/>
      <c r="I46" s="41"/>
      <c r="J46" s="41"/>
      <c r="K46" s="41"/>
      <c r="L46" s="41"/>
    </row>
    <row r="47" spans="1:12" x14ac:dyDescent="0.2">
      <c r="A47" s="127" t="s">
        <v>140</v>
      </c>
      <c r="B47" s="128">
        <v>12.6</v>
      </c>
      <c r="C47" s="128">
        <v>12.6</v>
      </c>
      <c r="D47" s="52">
        <v>62</v>
      </c>
      <c r="E47" s="52">
        <f t="shared" si="3"/>
        <v>80.599999999999994</v>
      </c>
      <c r="F47" s="51">
        <f t="shared" si="2"/>
        <v>1.01556</v>
      </c>
      <c r="G47" s="51"/>
      <c r="H47" s="41"/>
      <c r="I47" s="41"/>
      <c r="J47" s="41"/>
      <c r="K47" s="41"/>
      <c r="L47" s="41"/>
    </row>
    <row r="48" spans="1:12" x14ac:dyDescent="0.2">
      <c r="A48" s="127" t="s">
        <v>191</v>
      </c>
      <c r="B48" s="128">
        <v>3.6</v>
      </c>
      <c r="C48" s="128">
        <v>3.6</v>
      </c>
      <c r="D48" s="52">
        <v>157</v>
      </c>
      <c r="E48" s="52">
        <f t="shared" si="3"/>
        <v>204.1</v>
      </c>
      <c r="F48" s="51">
        <f>(B48*E48)/1000</f>
        <v>0.73475999999999997</v>
      </c>
      <c r="G48" s="51"/>
      <c r="H48" s="41"/>
      <c r="I48" s="41"/>
      <c r="J48" s="41"/>
      <c r="K48" s="41"/>
      <c r="L48" s="41"/>
    </row>
    <row r="49" spans="1:12" x14ac:dyDescent="0.2">
      <c r="A49" s="127" t="s">
        <v>192</v>
      </c>
      <c r="B49" s="128">
        <v>2.5</v>
      </c>
      <c r="C49" s="128">
        <v>2.5</v>
      </c>
      <c r="D49" s="52">
        <v>37</v>
      </c>
      <c r="E49" s="52">
        <f t="shared" si="3"/>
        <v>48.1</v>
      </c>
      <c r="F49" s="51">
        <f>(B49*E49)/1000</f>
        <v>0.12025</v>
      </c>
      <c r="G49" s="51"/>
      <c r="H49" s="41"/>
      <c r="I49" s="41"/>
      <c r="J49" s="41"/>
      <c r="K49" s="41"/>
      <c r="L49" s="41"/>
    </row>
    <row r="50" spans="1:12" x14ac:dyDescent="0.2">
      <c r="A50" s="127" t="s">
        <v>141</v>
      </c>
      <c r="B50" s="128">
        <v>0.5</v>
      </c>
      <c r="C50" s="128">
        <v>0.5</v>
      </c>
      <c r="D50" s="52">
        <v>55</v>
      </c>
      <c r="E50" s="52">
        <f t="shared" si="3"/>
        <v>71.5</v>
      </c>
      <c r="F50" s="51">
        <f>(B50*E50)/1000</f>
        <v>3.5749999999999997E-2</v>
      </c>
      <c r="G50" s="51"/>
      <c r="H50" s="41"/>
      <c r="I50" s="41"/>
      <c r="J50" s="41"/>
      <c r="K50" s="41"/>
      <c r="L50" s="41"/>
    </row>
    <row r="51" spans="1:12" x14ac:dyDescent="0.2">
      <c r="A51" s="127" t="s">
        <v>162</v>
      </c>
      <c r="B51" s="128">
        <v>5</v>
      </c>
      <c r="C51" s="128">
        <v>4</v>
      </c>
      <c r="D51" s="52">
        <v>30</v>
      </c>
      <c r="E51" s="52">
        <f t="shared" si="3"/>
        <v>39</v>
      </c>
      <c r="F51" s="51">
        <f>(B51*E51)/1000</f>
        <v>0.19500000000000001</v>
      </c>
      <c r="G51" s="51"/>
      <c r="H51" s="41"/>
      <c r="I51" s="41"/>
      <c r="J51" s="41"/>
      <c r="K51" s="41"/>
      <c r="L51" s="41"/>
    </row>
    <row r="52" spans="1:12" x14ac:dyDescent="0.2">
      <c r="A52" s="127" t="s">
        <v>193</v>
      </c>
      <c r="B52" s="128">
        <v>5</v>
      </c>
      <c r="C52" s="128">
        <v>5</v>
      </c>
      <c r="D52" s="52">
        <v>144</v>
      </c>
      <c r="E52" s="52">
        <f t="shared" si="3"/>
        <v>187.2</v>
      </c>
      <c r="F52" s="51">
        <f>(B52*E52)/1000</f>
        <v>0.93600000000000005</v>
      </c>
      <c r="G52" s="51"/>
      <c r="H52" s="41"/>
      <c r="I52" s="41"/>
      <c r="J52" s="41"/>
      <c r="K52" s="41"/>
      <c r="L52" s="41"/>
    </row>
    <row r="53" spans="1:12" x14ac:dyDescent="0.2">
      <c r="A53" s="129" t="s">
        <v>168</v>
      </c>
      <c r="B53" s="130">
        <v>0.8</v>
      </c>
      <c r="C53" s="130">
        <v>0.8</v>
      </c>
      <c r="D53" s="52">
        <v>17</v>
      </c>
      <c r="E53" s="52">
        <f t="shared" si="3"/>
        <v>22.1</v>
      </c>
      <c r="F53" s="51">
        <f t="shared" si="2"/>
        <v>1.7680000000000005E-2</v>
      </c>
      <c r="G53" s="51"/>
      <c r="H53" s="41"/>
      <c r="I53" s="41"/>
      <c r="J53" s="41"/>
      <c r="K53" s="41"/>
      <c r="L53" s="41"/>
    </row>
    <row r="54" spans="1:12" ht="15" customHeight="1" x14ac:dyDescent="0.2">
      <c r="A54" s="72" t="s">
        <v>143</v>
      </c>
      <c r="B54" s="381">
        <v>100</v>
      </c>
      <c r="C54" s="382"/>
      <c r="D54" s="73"/>
      <c r="E54" s="73"/>
      <c r="F54" s="74"/>
      <c r="G54" s="75">
        <v>35</v>
      </c>
      <c r="H54" s="131"/>
      <c r="I54" s="76"/>
      <c r="J54" s="76"/>
      <c r="K54" s="76"/>
      <c r="L54" s="76"/>
    </row>
    <row r="55" spans="1:12" x14ac:dyDescent="0.2">
      <c r="A55" s="367" t="s">
        <v>23</v>
      </c>
      <c r="B55" s="368"/>
      <c r="C55" s="368"/>
      <c r="D55" s="368"/>
      <c r="E55" s="368"/>
      <c r="F55" s="368"/>
      <c r="G55" s="368"/>
      <c r="H55" s="368"/>
      <c r="I55" s="368"/>
      <c r="J55" s="368"/>
      <c r="K55" s="368"/>
      <c r="L55" s="369"/>
    </row>
    <row r="56" spans="1:12" x14ac:dyDescent="0.2">
      <c r="A56" s="78" t="s">
        <v>176</v>
      </c>
      <c r="B56" s="47">
        <v>25</v>
      </c>
      <c r="C56" s="47">
        <v>25</v>
      </c>
      <c r="D56" s="52">
        <v>97</v>
      </c>
      <c r="E56" s="52">
        <f>D56/100*30+D56</f>
        <v>126.1</v>
      </c>
      <c r="F56" s="51">
        <f>(B56*E56)/1000</f>
        <v>3.1524999999999999</v>
      </c>
      <c r="G56" s="51"/>
      <c r="H56" s="41"/>
      <c r="I56" s="41"/>
      <c r="J56" s="41"/>
      <c r="K56" s="41"/>
      <c r="L56" s="41"/>
    </row>
    <row r="57" spans="1:12" x14ac:dyDescent="0.2">
      <c r="A57" s="78" t="s">
        <v>147</v>
      </c>
      <c r="B57" s="47">
        <v>15</v>
      </c>
      <c r="C57" s="47">
        <v>15</v>
      </c>
      <c r="D57" s="52">
        <v>55</v>
      </c>
      <c r="E57" s="52">
        <f>D57/100*30+D57</f>
        <v>71.5</v>
      </c>
      <c r="F57" s="51">
        <f>(B57*E57)/1000</f>
        <v>1.0725</v>
      </c>
      <c r="G57" s="51"/>
      <c r="H57" s="41"/>
      <c r="I57" s="41"/>
      <c r="J57" s="41"/>
      <c r="K57" s="41"/>
      <c r="L57" s="41"/>
    </row>
    <row r="58" spans="1:12" x14ac:dyDescent="0.2">
      <c r="A58" s="79" t="s">
        <v>143</v>
      </c>
      <c r="B58" s="364">
        <v>200</v>
      </c>
      <c r="C58" s="365"/>
      <c r="D58" s="52"/>
      <c r="E58" s="52"/>
      <c r="F58" s="51"/>
      <c r="G58" s="62">
        <v>5</v>
      </c>
      <c r="H58" s="41"/>
      <c r="I58" s="41"/>
      <c r="J58" s="41"/>
      <c r="K58" s="41"/>
      <c r="L58" s="41"/>
    </row>
    <row r="59" spans="1:12" x14ac:dyDescent="0.2">
      <c r="A59" s="53" t="s">
        <v>163</v>
      </c>
      <c r="B59" s="80">
        <v>80</v>
      </c>
      <c r="C59" s="80">
        <v>80</v>
      </c>
      <c r="D59" s="370"/>
      <c r="E59" s="371"/>
      <c r="F59" s="371"/>
      <c r="G59" s="372"/>
      <c r="H59" s="41"/>
      <c r="I59" s="41"/>
      <c r="J59" s="41"/>
      <c r="K59" s="41"/>
      <c r="L59" s="81"/>
    </row>
    <row r="60" spans="1:12" x14ac:dyDescent="0.2">
      <c r="A60" s="46" t="s">
        <v>163</v>
      </c>
      <c r="B60" s="47">
        <v>30</v>
      </c>
      <c r="C60" s="47">
        <v>30</v>
      </c>
      <c r="D60" s="52">
        <v>40</v>
      </c>
      <c r="E60" s="52">
        <f>D60/100*30+D60</f>
        <v>52</v>
      </c>
      <c r="F60" s="51">
        <v>1.5</v>
      </c>
      <c r="G60" s="51"/>
      <c r="H60" s="41"/>
      <c r="I60" s="41"/>
      <c r="J60" s="41"/>
      <c r="K60" s="41"/>
      <c r="L60" s="81"/>
    </row>
    <row r="61" spans="1:12" x14ac:dyDescent="0.2">
      <c r="A61" s="53" t="s">
        <v>164</v>
      </c>
      <c r="B61" s="80">
        <v>30</v>
      </c>
      <c r="C61" s="80">
        <v>30</v>
      </c>
      <c r="D61" s="370"/>
      <c r="E61" s="371"/>
      <c r="F61" s="371"/>
      <c r="G61" s="372"/>
      <c r="H61" s="41"/>
      <c r="I61" s="41"/>
      <c r="J61" s="41"/>
      <c r="K61" s="41"/>
      <c r="L61" s="81"/>
    </row>
    <row r="62" spans="1:12" x14ac:dyDescent="0.2">
      <c r="A62" s="53" t="s">
        <v>164</v>
      </c>
      <c r="B62" s="80">
        <v>30</v>
      </c>
      <c r="C62" s="80">
        <v>30</v>
      </c>
      <c r="D62" s="52">
        <v>44</v>
      </c>
      <c r="E62" s="52">
        <f>D62/100*30+D62</f>
        <v>57.2</v>
      </c>
      <c r="F62" s="51">
        <v>1.5</v>
      </c>
      <c r="G62" s="62"/>
      <c r="H62" s="41"/>
      <c r="I62" s="41"/>
      <c r="J62" s="41"/>
      <c r="K62" s="41"/>
      <c r="L62" s="81"/>
    </row>
    <row r="63" spans="1:12" ht="15" customHeight="1" x14ac:dyDescent="0.2">
      <c r="A63" s="370" t="s">
        <v>133</v>
      </c>
      <c r="B63" s="371"/>
      <c r="C63" s="371"/>
      <c r="D63" s="372"/>
      <c r="E63" s="68"/>
      <c r="F63" s="51"/>
      <c r="G63" s="82">
        <f>G26+G37+G42+G54+G58+F60+F62</f>
        <v>83</v>
      </c>
      <c r="H63" s="41"/>
      <c r="I63" s="41"/>
      <c r="J63" s="41"/>
      <c r="K63" s="41"/>
      <c r="L63" s="41"/>
    </row>
    <row r="64" spans="1:12" x14ac:dyDescent="0.2">
      <c r="A64" s="42"/>
      <c r="B64" s="42"/>
      <c r="C64" s="83"/>
      <c r="E64" s="43"/>
      <c r="F64" s="42"/>
      <c r="G64" s="42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</sheetData>
  <mergeCells count="33">
    <mergeCell ref="G2:G3"/>
    <mergeCell ref="A22:L22"/>
    <mergeCell ref="H2:L2"/>
    <mergeCell ref="A19:L19"/>
    <mergeCell ref="F2:F3"/>
    <mergeCell ref="B2:B3"/>
    <mergeCell ref="C9:F9"/>
    <mergeCell ref="A10:L10"/>
    <mergeCell ref="A1:I1"/>
    <mergeCell ref="A23:L23"/>
    <mergeCell ref="D61:G61"/>
    <mergeCell ref="A21:D21"/>
    <mergeCell ref="J1:L1"/>
    <mergeCell ref="C18:F18"/>
    <mergeCell ref="A14:L14"/>
    <mergeCell ref="A2:A3"/>
    <mergeCell ref="D2:D3"/>
    <mergeCell ref="C2:C3"/>
    <mergeCell ref="A12:L12"/>
    <mergeCell ref="B42:C42"/>
    <mergeCell ref="A4:L4"/>
    <mergeCell ref="E2:E3"/>
    <mergeCell ref="B37:C37"/>
    <mergeCell ref="A5:L5"/>
    <mergeCell ref="A63:D63"/>
    <mergeCell ref="A38:L38"/>
    <mergeCell ref="B26:C26"/>
    <mergeCell ref="B54:C54"/>
    <mergeCell ref="D59:G59"/>
    <mergeCell ref="B58:C58"/>
    <mergeCell ref="A55:L55"/>
    <mergeCell ref="A27:L27"/>
    <mergeCell ref="A43:L43"/>
  </mergeCells>
  <pageMargins left="0" right="0" top="0" bottom="0" header="0.31496062992125984" footer="0.31496062992125984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opLeftCell="A40" workbookViewId="0">
      <selection activeCell="A40" sqref="A1:XFD1048576"/>
    </sheetView>
  </sheetViews>
  <sheetFormatPr defaultColWidth="9.140625" defaultRowHeight="16.5" x14ac:dyDescent="0.3"/>
  <cols>
    <col min="1" max="1" width="30" style="3" customWidth="1"/>
    <col min="2" max="2" width="10" style="2" customWidth="1"/>
    <col min="3" max="3" width="9.28515625" style="2" bestFit="1" customWidth="1"/>
    <col min="4" max="4" width="11" style="2" customWidth="1"/>
    <col min="5" max="5" width="10.42578125" style="2" customWidth="1"/>
    <col min="6" max="6" width="11.140625" style="2" customWidth="1"/>
    <col min="7" max="7" width="11.42578125" style="2" bestFit="1" customWidth="1"/>
    <col min="8" max="8" width="35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x14ac:dyDescent="0.3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 x14ac:dyDescent="0.3">
      <c r="A2" s="397" t="s">
        <v>103</v>
      </c>
      <c r="B2" s="397"/>
      <c r="C2" s="397"/>
      <c r="D2" s="397"/>
      <c r="E2" s="397"/>
      <c r="F2" s="397"/>
      <c r="G2" s="397"/>
      <c r="H2" s="397"/>
      <c r="I2" s="397"/>
    </row>
    <row r="3" spans="1:10" ht="25.5" customHeight="1" x14ac:dyDescent="0.3">
      <c r="A3" s="132"/>
      <c r="B3" s="7"/>
      <c r="C3" s="362" t="s">
        <v>0</v>
      </c>
      <c r="D3" s="362"/>
      <c r="E3" s="362"/>
      <c r="F3" s="362"/>
      <c r="G3" s="362"/>
      <c r="H3" s="6"/>
      <c r="I3" s="6"/>
    </row>
    <row r="4" spans="1:10" x14ac:dyDescent="0.3">
      <c r="A4" s="360" t="s">
        <v>1</v>
      </c>
      <c r="B4" s="363" t="s">
        <v>2</v>
      </c>
      <c r="C4" s="363" t="s">
        <v>3</v>
      </c>
      <c r="D4" s="360" t="s">
        <v>4</v>
      </c>
      <c r="E4" s="360" t="s">
        <v>5</v>
      </c>
      <c r="F4" s="359" t="s">
        <v>6</v>
      </c>
      <c r="G4" s="360" t="s">
        <v>7</v>
      </c>
      <c r="H4" s="359" t="s">
        <v>8</v>
      </c>
      <c r="I4" s="359" t="s">
        <v>9</v>
      </c>
    </row>
    <row r="5" spans="1:10" x14ac:dyDescent="0.3">
      <c r="A5" s="360"/>
      <c r="B5" s="363"/>
      <c r="C5" s="363"/>
      <c r="D5" s="360"/>
      <c r="E5" s="360"/>
      <c r="F5" s="359"/>
      <c r="G5" s="360"/>
      <c r="H5" s="359"/>
      <c r="I5" s="359"/>
    </row>
    <row r="6" spans="1:10" x14ac:dyDescent="0.3">
      <c r="A6" s="360"/>
      <c r="B6" s="9" t="s">
        <v>10</v>
      </c>
      <c r="C6" s="363"/>
      <c r="D6" s="10" t="s">
        <v>10</v>
      </c>
      <c r="E6" s="10" t="s">
        <v>10</v>
      </c>
      <c r="F6" s="11" t="s">
        <v>10</v>
      </c>
      <c r="G6" s="10" t="s">
        <v>11</v>
      </c>
      <c r="H6" s="359"/>
      <c r="I6" s="359"/>
    </row>
    <row r="7" spans="1:10" s="12" customFormat="1" ht="32.25" customHeight="1" x14ac:dyDescent="0.3">
      <c r="A7" s="21" t="s">
        <v>78</v>
      </c>
      <c r="B7" s="20" t="s">
        <v>81</v>
      </c>
      <c r="C7" s="15">
        <v>31.01</v>
      </c>
      <c r="D7" s="15">
        <v>10.199999999999999</v>
      </c>
      <c r="E7" s="15">
        <v>7</v>
      </c>
      <c r="F7" s="15">
        <v>14.1</v>
      </c>
      <c r="G7" s="15">
        <v>159.4</v>
      </c>
      <c r="H7" s="31" t="s">
        <v>12</v>
      </c>
      <c r="I7" s="18" t="s">
        <v>77</v>
      </c>
      <c r="J7" s="133" t="s">
        <v>35</v>
      </c>
    </row>
    <row r="8" spans="1:10" ht="27.75" customHeight="1" x14ac:dyDescent="0.3">
      <c r="A8" s="134" t="s">
        <v>79</v>
      </c>
      <c r="B8" s="20">
        <v>200</v>
      </c>
      <c r="C8" s="15">
        <v>19.079999999999998</v>
      </c>
      <c r="D8" s="15">
        <v>3.8</v>
      </c>
      <c r="E8" s="15">
        <v>3.5</v>
      </c>
      <c r="F8" s="15">
        <v>11.2</v>
      </c>
      <c r="G8" s="15">
        <v>91.2</v>
      </c>
      <c r="H8" s="31" t="s">
        <v>12</v>
      </c>
      <c r="I8" s="18" t="s">
        <v>80</v>
      </c>
      <c r="J8" s="85" t="s">
        <v>35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31" t="s">
        <v>17</v>
      </c>
      <c r="I9" s="18">
        <v>125</v>
      </c>
      <c r="J9" s="85" t="s">
        <v>35</v>
      </c>
    </row>
    <row r="10" spans="1:10" ht="27.75" customHeight="1" x14ac:dyDescent="0.3">
      <c r="A10" s="135" t="s">
        <v>65</v>
      </c>
      <c r="B10" s="18">
        <v>200</v>
      </c>
      <c r="C10" s="15">
        <v>18.23</v>
      </c>
      <c r="D10" s="14">
        <v>0</v>
      </c>
      <c r="E10" s="14">
        <v>0</v>
      </c>
      <c r="F10" s="14">
        <v>20.2</v>
      </c>
      <c r="G10" s="14">
        <v>84.8</v>
      </c>
      <c r="H10" s="136" t="s">
        <v>266</v>
      </c>
      <c r="I10" s="18"/>
      <c r="J10" s="85" t="s">
        <v>35</v>
      </c>
    </row>
    <row r="11" spans="1:10" ht="18" customHeight="1" x14ac:dyDescent="0.3">
      <c r="A11" s="137" t="s">
        <v>18</v>
      </c>
      <c r="B11" s="138"/>
      <c r="C11" s="138">
        <f>SUM(C7:C10)</f>
        <v>73.02000000000001</v>
      </c>
      <c r="D11" s="138">
        <f>SUM(D7:D10)</f>
        <v>16.8</v>
      </c>
      <c r="E11" s="138">
        <f>SUM(E7:E10)</f>
        <v>11.3</v>
      </c>
      <c r="F11" s="138">
        <f>SUM(F7:F10)</f>
        <v>65.5</v>
      </c>
      <c r="G11" s="138">
        <f>SUM(G7:G10)</f>
        <v>441.00000000000006</v>
      </c>
      <c r="H11" s="10"/>
      <c r="I11" s="99"/>
    </row>
    <row r="12" spans="1:10" ht="21" customHeight="1" x14ac:dyDescent="0.3">
      <c r="A12" s="398" t="s">
        <v>19</v>
      </c>
      <c r="B12" s="361"/>
      <c r="C12" s="361"/>
      <c r="D12" s="361"/>
      <c r="E12" s="361"/>
      <c r="F12" s="361"/>
      <c r="G12" s="361"/>
      <c r="H12" s="361"/>
      <c r="I12" s="399"/>
    </row>
    <row r="13" spans="1:10" s="8" customFormat="1" ht="31.5" customHeight="1" x14ac:dyDescent="0.3">
      <c r="A13" s="21" t="s">
        <v>36</v>
      </c>
      <c r="B13" s="18">
        <v>60</v>
      </c>
      <c r="C13" s="15">
        <v>5</v>
      </c>
      <c r="D13" s="15">
        <v>1</v>
      </c>
      <c r="E13" s="15">
        <v>6.1</v>
      </c>
      <c r="F13" s="15">
        <v>5.8</v>
      </c>
      <c r="G13" s="15">
        <v>81.5</v>
      </c>
      <c r="H13" s="18" t="s">
        <v>12</v>
      </c>
      <c r="I13" s="18" t="s">
        <v>37</v>
      </c>
      <c r="J13" s="2" t="s">
        <v>35</v>
      </c>
    </row>
    <row r="14" spans="1:10" ht="37.5" customHeight="1" x14ac:dyDescent="0.3">
      <c r="A14" s="77" t="s">
        <v>83</v>
      </c>
      <c r="B14" s="18">
        <v>250</v>
      </c>
      <c r="C14" s="15">
        <v>15</v>
      </c>
      <c r="D14" s="14">
        <v>2.0099999999999998</v>
      </c>
      <c r="E14" s="14">
        <v>5.09</v>
      </c>
      <c r="F14" s="14">
        <v>11.98</v>
      </c>
      <c r="G14" s="14">
        <v>107</v>
      </c>
      <c r="H14" s="34" t="s">
        <v>30</v>
      </c>
      <c r="I14" s="18">
        <v>96</v>
      </c>
    </row>
    <row r="15" spans="1:10" ht="30" customHeight="1" x14ac:dyDescent="0.3">
      <c r="A15" s="21" t="s">
        <v>84</v>
      </c>
      <c r="B15" s="18">
        <v>150</v>
      </c>
      <c r="C15" s="15">
        <v>10</v>
      </c>
      <c r="D15" s="15">
        <v>2.9</v>
      </c>
      <c r="E15" s="15">
        <v>26.5</v>
      </c>
      <c r="F15" s="15">
        <v>8.1</v>
      </c>
      <c r="G15" s="15">
        <v>283</v>
      </c>
      <c r="H15" s="18" t="s">
        <v>12</v>
      </c>
      <c r="I15" s="18" t="s">
        <v>85</v>
      </c>
    </row>
    <row r="16" spans="1:10" ht="31.5" customHeight="1" x14ac:dyDescent="0.3">
      <c r="A16" s="21" t="s">
        <v>88</v>
      </c>
      <c r="B16" s="18">
        <v>100</v>
      </c>
      <c r="C16" s="15">
        <v>35</v>
      </c>
      <c r="D16" s="15">
        <v>13</v>
      </c>
      <c r="E16" s="15">
        <v>14.8</v>
      </c>
      <c r="F16" s="15">
        <v>3.5</v>
      </c>
      <c r="G16" s="15">
        <v>202.8</v>
      </c>
      <c r="H16" s="34" t="s">
        <v>87</v>
      </c>
      <c r="I16" s="18">
        <v>290</v>
      </c>
      <c r="J16" s="85" t="s">
        <v>40</v>
      </c>
    </row>
    <row r="17" spans="1:10" ht="30.75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3"/>
    </row>
    <row r="18" spans="1:10" ht="30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3.75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24" customHeight="1" x14ac:dyDescent="0.3">
      <c r="A20" s="137" t="s">
        <v>27</v>
      </c>
      <c r="B20" s="9"/>
      <c r="C20" s="26">
        <f>SUM(C13:C19)</f>
        <v>73</v>
      </c>
      <c r="D20" s="26">
        <f>SUM(D13:D19)</f>
        <v>28.41</v>
      </c>
      <c r="E20" s="26">
        <f>SUM(E13:E19)</f>
        <v>53.589999999999989</v>
      </c>
      <c r="F20" s="26">
        <f>SUM(F13:F19)</f>
        <v>100.58</v>
      </c>
      <c r="G20" s="26">
        <f>SUM(G13:G19)</f>
        <v>1017.7</v>
      </c>
      <c r="H20" s="10"/>
      <c r="I20" s="10"/>
    </row>
    <row r="21" spans="1:10" ht="24" customHeight="1" x14ac:dyDescent="0.3">
      <c r="A21" s="140" t="s">
        <v>42</v>
      </c>
      <c r="B21" s="16"/>
      <c r="C21" s="40">
        <f>C11+C20</f>
        <v>146.02000000000001</v>
      </c>
      <c r="D21" s="40">
        <f>D11+D20</f>
        <v>45.21</v>
      </c>
      <c r="E21" s="40">
        <f>E11+E20</f>
        <v>64.889999999999986</v>
      </c>
      <c r="F21" s="40">
        <f>F11+F20</f>
        <v>166.07999999999998</v>
      </c>
      <c r="G21" s="40">
        <f>G11+G20</f>
        <v>1458.7</v>
      </c>
      <c r="H21" s="16"/>
      <c r="I21" s="116"/>
      <c r="J21" s="141"/>
    </row>
    <row r="22" spans="1:10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0" x14ac:dyDescent="0.3">
      <c r="A23" s="397" t="s">
        <v>125</v>
      </c>
      <c r="B23" s="397"/>
      <c r="C23" s="397"/>
      <c r="D23" s="397"/>
      <c r="E23" s="397"/>
      <c r="F23" s="397"/>
      <c r="G23" s="397"/>
      <c r="H23" s="397"/>
      <c r="I23" s="397"/>
    </row>
    <row r="24" spans="1:10" x14ac:dyDescent="0.3">
      <c r="A24" s="132"/>
      <c r="B24" s="7"/>
      <c r="C24" s="362" t="s">
        <v>0</v>
      </c>
      <c r="D24" s="362"/>
      <c r="E24" s="362"/>
      <c r="F24" s="362"/>
      <c r="G24" s="362"/>
      <c r="H24" s="6"/>
      <c r="I24" s="6"/>
    </row>
    <row r="25" spans="1:10" x14ac:dyDescent="0.3">
      <c r="A25" s="360" t="s">
        <v>1</v>
      </c>
      <c r="B25" s="363" t="s">
        <v>2</v>
      </c>
      <c r="C25" s="363" t="s">
        <v>3</v>
      </c>
      <c r="D25" s="360" t="s">
        <v>4</v>
      </c>
      <c r="E25" s="360" t="s">
        <v>5</v>
      </c>
      <c r="F25" s="359" t="s">
        <v>6</v>
      </c>
      <c r="G25" s="360" t="s">
        <v>7</v>
      </c>
      <c r="H25" s="359" t="s">
        <v>8</v>
      </c>
      <c r="I25" s="359" t="s">
        <v>9</v>
      </c>
    </row>
    <row r="26" spans="1:10" x14ac:dyDescent="0.3">
      <c r="A26" s="360"/>
      <c r="B26" s="363"/>
      <c r="C26" s="363"/>
      <c r="D26" s="360"/>
      <c r="E26" s="360"/>
      <c r="F26" s="359"/>
      <c r="G26" s="360"/>
      <c r="H26" s="359"/>
      <c r="I26" s="359"/>
    </row>
    <row r="27" spans="1:10" x14ac:dyDescent="0.3">
      <c r="A27" s="360"/>
      <c r="B27" s="9" t="s">
        <v>10</v>
      </c>
      <c r="C27" s="363"/>
      <c r="D27" s="10" t="s">
        <v>10</v>
      </c>
      <c r="E27" s="10" t="s">
        <v>10</v>
      </c>
      <c r="F27" s="11" t="s">
        <v>10</v>
      </c>
      <c r="G27" s="10" t="s">
        <v>11</v>
      </c>
      <c r="H27" s="359"/>
      <c r="I27" s="359"/>
    </row>
    <row r="28" spans="1:10" ht="31.5" customHeight="1" x14ac:dyDescent="0.3">
      <c r="A28" s="100" t="s">
        <v>78</v>
      </c>
      <c r="B28" s="20" t="s">
        <v>82</v>
      </c>
      <c r="C28" s="15">
        <f>C7</f>
        <v>31.01</v>
      </c>
      <c r="D28" s="15">
        <v>13.5</v>
      </c>
      <c r="E28" s="15">
        <v>9.1999999999999993</v>
      </c>
      <c r="F28" s="15">
        <v>18.8</v>
      </c>
      <c r="G28" s="15">
        <v>212.5</v>
      </c>
      <c r="H28" s="18" t="s">
        <v>12</v>
      </c>
      <c r="I28" s="18" t="s">
        <v>77</v>
      </c>
      <c r="J28" s="133" t="s">
        <v>35</v>
      </c>
    </row>
    <row r="29" spans="1:10" ht="31.5" customHeight="1" x14ac:dyDescent="0.3">
      <c r="A29" s="95" t="s">
        <v>79</v>
      </c>
      <c r="B29" s="20">
        <v>200</v>
      </c>
      <c r="C29" s="15">
        <f>C8</f>
        <v>19.079999999999998</v>
      </c>
      <c r="D29" s="15">
        <v>3.8</v>
      </c>
      <c r="E29" s="15">
        <v>3.5</v>
      </c>
      <c r="F29" s="15">
        <v>11.2</v>
      </c>
      <c r="G29" s="15">
        <v>91.2</v>
      </c>
      <c r="H29" s="18" t="s">
        <v>12</v>
      </c>
      <c r="I29" s="18" t="s">
        <v>80</v>
      </c>
      <c r="J29" s="85" t="s">
        <v>35</v>
      </c>
    </row>
    <row r="30" spans="1:10" ht="23.25" customHeight="1" x14ac:dyDescent="0.3">
      <c r="A30" s="95" t="s">
        <v>16</v>
      </c>
      <c r="B30" s="18">
        <v>60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39.75" customHeight="1" x14ac:dyDescent="0.3">
      <c r="A31" s="95" t="s">
        <v>65</v>
      </c>
      <c r="B31" s="18">
        <v>200</v>
      </c>
      <c r="C31" s="15">
        <f>C10</f>
        <v>18.23</v>
      </c>
      <c r="D31" s="14">
        <v>0</v>
      </c>
      <c r="E31" s="14">
        <v>0</v>
      </c>
      <c r="F31" s="14">
        <v>20.2</v>
      </c>
      <c r="G31" s="14">
        <v>84.8</v>
      </c>
      <c r="H31" s="136" t="s">
        <v>266</v>
      </c>
      <c r="I31" s="18"/>
      <c r="J31" s="85" t="s">
        <v>35</v>
      </c>
    </row>
    <row r="32" spans="1:10" ht="21.75" customHeight="1" x14ac:dyDescent="0.3">
      <c r="A32" s="142" t="s">
        <v>18</v>
      </c>
      <c r="B32" s="138"/>
      <c r="C32" s="138">
        <f>SUM(C28:C31)</f>
        <v>73.02000000000001</v>
      </c>
      <c r="D32" s="138">
        <f>SUM(D28:D31)</f>
        <v>20.100000000000001</v>
      </c>
      <c r="E32" s="138">
        <f>SUM(E28:E31)</f>
        <v>13.5</v>
      </c>
      <c r="F32" s="138">
        <f>SUM(F28:F31)</f>
        <v>70.2</v>
      </c>
      <c r="G32" s="138">
        <f>SUM(G28:G31)</f>
        <v>494.09999999999997</v>
      </c>
      <c r="H32" s="143"/>
      <c r="I32" s="143"/>
    </row>
    <row r="33" spans="1:10" ht="22.5" customHeight="1" x14ac:dyDescent="0.3">
      <c r="A33" s="398" t="s">
        <v>19</v>
      </c>
      <c r="B33" s="361"/>
      <c r="C33" s="361"/>
      <c r="D33" s="361"/>
      <c r="E33" s="361"/>
      <c r="F33" s="361"/>
      <c r="G33" s="361"/>
      <c r="H33" s="361"/>
      <c r="I33" s="399"/>
    </row>
    <row r="34" spans="1:10" ht="33" x14ac:dyDescent="0.3">
      <c r="A34" s="144" t="s">
        <v>36</v>
      </c>
      <c r="B34" s="29">
        <v>100</v>
      </c>
      <c r="C34" s="30">
        <f>C13</f>
        <v>5</v>
      </c>
      <c r="D34" s="30">
        <v>1.66</v>
      </c>
      <c r="E34" s="30">
        <v>10.130000000000001</v>
      </c>
      <c r="F34" s="30">
        <v>9.6300000000000008</v>
      </c>
      <c r="G34" s="30">
        <v>135.29</v>
      </c>
      <c r="H34" s="29" t="s">
        <v>12</v>
      </c>
      <c r="I34" s="18" t="s">
        <v>37</v>
      </c>
      <c r="J34" s="2" t="s">
        <v>35</v>
      </c>
    </row>
    <row r="35" spans="1:10" ht="38.25" customHeight="1" x14ac:dyDescent="0.3">
      <c r="A35" s="77" t="s">
        <v>83</v>
      </c>
      <c r="B35" s="18">
        <v>300</v>
      </c>
      <c r="C35" s="30">
        <f t="shared" ref="C35:C40" si="0">C14</f>
        <v>15</v>
      </c>
      <c r="D35" s="14">
        <v>2.82</v>
      </c>
      <c r="E35" s="14">
        <v>7.13</v>
      </c>
      <c r="F35" s="14">
        <v>16.77</v>
      </c>
      <c r="G35" s="14">
        <v>150</v>
      </c>
      <c r="H35" s="136" t="s">
        <v>30</v>
      </c>
      <c r="I35" s="18">
        <v>96</v>
      </c>
      <c r="J35" s="85" t="s">
        <v>35</v>
      </c>
    </row>
    <row r="36" spans="1:10" ht="25.5" customHeight="1" x14ac:dyDescent="0.3">
      <c r="A36" s="135" t="s">
        <v>86</v>
      </c>
      <c r="B36" s="18">
        <v>180</v>
      </c>
      <c r="C36" s="30">
        <f t="shared" si="0"/>
        <v>10</v>
      </c>
      <c r="D36" s="15">
        <v>3.51</v>
      </c>
      <c r="E36" s="15">
        <v>31.86</v>
      </c>
      <c r="F36" s="15">
        <v>9.7200000000000006</v>
      </c>
      <c r="G36" s="15">
        <v>339.57</v>
      </c>
      <c r="H36" s="18" t="s">
        <v>12</v>
      </c>
      <c r="I36" s="145" t="s">
        <v>85</v>
      </c>
      <c r="J36" s="85" t="s">
        <v>35</v>
      </c>
    </row>
    <row r="37" spans="1:10" ht="26.25" customHeight="1" x14ac:dyDescent="0.3">
      <c r="A37" s="21" t="s">
        <v>88</v>
      </c>
      <c r="B37" s="18">
        <v>100</v>
      </c>
      <c r="C37" s="30">
        <f t="shared" si="0"/>
        <v>35</v>
      </c>
      <c r="D37" s="15">
        <v>13</v>
      </c>
      <c r="E37" s="15">
        <v>14.8</v>
      </c>
      <c r="F37" s="15">
        <v>3.5</v>
      </c>
      <c r="G37" s="15">
        <v>202.8</v>
      </c>
      <c r="H37" s="34" t="s">
        <v>87</v>
      </c>
      <c r="I37" s="18">
        <v>290</v>
      </c>
      <c r="J37" s="85" t="s">
        <v>40</v>
      </c>
    </row>
    <row r="38" spans="1:10" ht="25.5" customHeight="1" x14ac:dyDescent="0.3">
      <c r="A38" s="135" t="s">
        <v>23</v>
      </c>
      <c r="B38" s="29">
        <v>200</v>
      </c>
      <c r="C38" s="32">
        <v>5</v>
      </c>
      <c r="D38" s="30">
        <v>0.6</v>
      </c>
      <c r="E38" s="30">
        <v>0</v>
      </c>
      <c r="F38" s="30">
        <v>22.8</v>
      </c>
      <c r="G38" s="30">
        <v>93.2</v>
      </c>
      <c r="H38" s="18" t="s">
        <v>12</v>
      </c>
      <c r="I38" s="29" t="s">
        <v>24</v>
      </c>
      <c r="J38" s="3"/>
    </row>
    <row r="39" spans="1:10" ht="31.5" customHeight="1" x14ac:dyDescent="0.3">
      <c r="A39" s="21" t="s">
        <v>25</v>
      </c>
      <c r="B39" s="18">
        <v>80</v>
      </c>
      <c r="C39" s="30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30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SUM(C34:C40)</f>
        <v>73</v>
      </c>
      <c r="D41" s="26">
        <f>SUM(D34:D40)</f>
        <v>30.49</v>
      </c>
      <c r="E41" s="26">
        <f>SUM(E34:E40)</f>
        <v>65.02</v>
      </c>
      <c r="F41" s="26">
        <f>SUM(F34:F40)</f>
        <v>110.82</v>
      </c>
      <c r="G41" s="26">
        <f>SUM(G34:G40)</f>
        <v>1171.0599999999997</v>
      </c>
      <c r="H41" s="10"/>
      <c r="I41" s="99"/>
    </row>
    <row r="42" spans="1:10" ht="21.75" customHeight="1" x14ac:dyDescent="0.3">
      <c r="A42" s="140" t="s">
        <v>42</v>
      </c>
      <c r="B42" s="16"/>
      <c r="C42" s="40">
        <f>C41+C32</f>
        <v>146.02000000000001</v>
      </c>
      <c r="D42" s="40">
        <f>D32+D41</f>
        <v>50.59</v>
      </c>
      <c r="E42" s="40">
        <f>E32+E41</f>
        <v>78.52</v>
      </c>
      <c r="F42" s="40">
        <f>F32+F41</f>
        <v>181.01999999999998</v>
      </c>
      <c r="G42" s="40">
        <f>G32+G41</f>
        <v>1665.1599999999996</v>
      </c>
      <c r="H42" s="16"/>
      <c r="I42" s="116"/>
      <c r="J42" s="141"/>
    </row>
  </sheetData>
  <mergeCells count="24">
    <mergeCell ref="A33:I33"/>
    <mergeCell ref="A25:A27"/>
    <mergeCell ref="C3:G3"/>
    <mergeCell ref="A12:I12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849"/>
  <sheetViews>
    <sheetView topLeftCell="A4" workbookViewId="0">
      <selection activeCell="H13" sqref="H13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66" t="s">
        <v>196</v>
      </c>
      <c r="B1" s="366"/>
      <c r="C1" s="366"/>
      <c r="D1" s="366"/>
      <c r="E1" s="366"/>
      <c r="F1" s="366"/>
      <c r="G1" s="366"/>
      <c r="H1" s="366"/>
      <c r="I1" s="366"/>
      <c r="J1" s="366" t="s">
        <v>128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221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78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146" t="s">
        <v>139</v>
      </c>
      <c r="B6" s="52">
        <v>40</v>
      </c>
      <c r="C6" s="52">
        <v>35</v>
      </c>
      <c r="D6" s="123">
        <v>64</v>
      </c>
      <c r="E6" s="49">
        <f>D6/100*35+D6</f>
        <v>86.4</v>
      </c>
      <c r="F6" s="50">
        <f>(B6*E6)/1000</f>
        <v>3.456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168</v>
      </c>
      <c r="B7" s="52">
        <v>1</v>
      </c>
      <c r="C7" s="52">
        <v>1</v>
      </c>
      <c r="D7" s="123">
        <v>17</v>
      </c>
      <c r="E7" s="49">
        <f t="shared" ref="E7:E12" si="0">D7/100*35+D7</f>
        <v>22.95</v>
      </c>
      <c r="F7" s="50">
        <f t="shared" ref="F7:F12" si="1">(B7*E7)/1000</f>
        <v>2.2949999999999998E-2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141</v>
      </c>
      <c r="B8" s="52">
        <v>15</v>
      </c>
      <c r="C8" s="52">
        <v>15</v>
      </c>
      <c r="D8" s="123">
        <v>55</v>
      </c>
      <c r="E8" s="49">
        <f t="shared" si="0"/>
        <v>74.25</v>
      </c>
      <c r="F8" s="50">
        <f t="shared" si="1"/>
        <v>1.11375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142</v>
      </c>
      <c r="B9" s="52">
        <v>5</v>
      </c>
      <c r="C9" s="52">
        <v>5</v>
      </c>
      <c r="D9" s="123">
        <v>395.5</v>
      </c>
      <c r="E9" s="49">
        <f t="shared" si="0"/>
        <v>533.92499999999995</v>
      </c>
      <c r="F9" s="50">
        <f t="shared" si="1"/>
        <v>2.6696249999999999</v>
      </c>
      <c r="G9" s="51"/>
      <c r="H9" s="52"/>
      <c r="I9" s="52"/>
      <c r="J9" s="52"/>
      <c r="K9" s="52"/>
      <c r="L9" s="52"/>
    </row>
    <row r="10" spans="1:12" ht="15" customHeight="1" x14ac:dyDescent="0.2">
      <c r="A10" s="146" t="s">
        <v>197</v>
      </c>
      <c r="B10" s="52">
        <v>83.54</v>
      </c>
      <c r="C10" s="52">
        <v>61</v>
      </c>
      <c r="D10" s="123">
        <v>152</v>
      </c>
      <c r="E10" s="49">
        <f t="shared" si="0"/>
        <v>205.2</v>
      </c>
      <c r="F10" s="50">
        <f t="shared" si="1"/>
        <v>17.142408</v>
      </c>
      <c r="G10" s="51"/>
      <c r="H10" s="52"/>
      <c r="I10" s="52"/>
      <c r="J10" s="52"/>
      <c r="K10" s="52"/>
      <c r="L10" s="52"/>
    </row>
    <row r="11" spans="1:12" ht="15" customHeight="1" x14ac:dyDescent="0.2">
      <c r="A11" s="146" t="s">
        <v>198</v>
      </c>
      <c r="B11" s="52">
        <v>15</v>
      </c>
      <c r="C11" s="52">
        <v>12.7</v>
      </c>
      <c r="D11" s="123">
        <v>185</v>
      </c>
      <c r="E11" s="49">
        <f t="shared" si="0"/>
        <v>249.75</v>
      </c>
      <c r="F11" s="50">
        <f t="shared" si="1"/>
        <v>3.7462499999999999</v>
      </c>
      <c r="G11" s="51"/>
      <c r="H11" s="52"/>
      <c r="I11" s="52"/>
      <c r="J11" s="52"/>
      <c r="K11" s="52"/>
      <c r="L11" s="52"/>
    </row>
    <row r="12" spans="1:12" ht="15.75" customHeight="1" x14ac:dyDescent="0.2">
      <c r="A12" s="146" t="s">
        <v>274</v>
      </c>
      <c r="B12" s="52">
        <v>20</v>
      </c>
      <c r="C12" s="52">
        <v>20</v>
      </c>
      <c r="D12" s="123">
        <v>106</v>
      </c>
      <c r="E12" s="49">
        <f t="shared" si="0"/>
        <v>143.1</v>
      </c>
      <c r="F12" s="50">
        <f t="shared" si="1"/>
        <v>2.8620000000000001</v>
      </c>
      <c r="G12" s="51"/>
      <c r="H12" s="52"/>
      <c r="I12" s="52"/>
      <c r="J12" s="52"/>
      <c r="K12" s="52"/>
      <c r="L12" s="52"/>
    </row>
    <row r="13" spans="1:12" ht="13.5" customHeight="1" x14ac:dyDescent="0.2">
      <c r="A13" s="147" t="s">
        <v>143</v>
      </c>
      <c r="B13" s="57"/>
      <c r="C13" s="383" t="s">
        <v>29</v>
      </c>
      <c r="D13" s="368"/>
      <c r="E13" s="368"/>
      <c r="F13" s="369"/>
      <c r="G13" s="54">
        <f>SUM(F6:F12)</f>
        <v>31.012982999999998</v>
      </c>
      <c r="H13" s="52">
        <v>5.34</v>
      </c>
      <c r="I13" s="52">
        <v>11.23</v>
      </c>
      <c r="J13" s="52">
        <v>35.1</v>
      </c>
      <c r="K13" s="52">
        <v>263</v>
      </c>
      <c r="L13" s="52">
        <v>1.23</v>
      </c>
    </row>
    <row r="14" spans="1:12" ht="18.75" customHeight="1" x14ac:dyDescent="0.2">
      <c r="A14" s="367" t="s">
        <v>199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9"/>
    </row>
    <row r="15" spans="1:12" ht="16.5" customHeight="1" x14ac:dyDescent="0.2">
      <c r="A15" s="121" t="s">
        <v>140</v>
      </c>
      <c r="B15" s="52">
        <v>200</v>
      </c>
      <c r="C15" s="122">
        <v>200</v>
      </c>
      <c r="D15" s="123">
        <v>62</v>
      </c>
      <c r="E15" s="49">
        <f>D15/100*35+D15</f>
        <v>83.7</v>
      </c>
      <c r="F15" s="50">
        <f>(B15*E15)/1000</f>
        <v>16.739999999999998</v>
      </c>
      <c r="G15" s="51"/>
      <c r="H15" s="52"/>
      <c r="I15" s="52"/>
      <c r="J15" s="52"/>
      <c r="K15" s="52"/>
      <c r="L15" s="52"/>
    </row>
    <row r="16" spans="1:12" ht="14.25" customHeight="1" x14ac:dyDescent="0.2">
      <c r="A16" s="121" t="s">
        <v>141</v>
      </c>
      <c r="B16" s="52">
        <v>7</v>
      </c>
      <c r="C16" s="122">
        <v>7</v>
      </c>
      <c r="D16" s="123">
        <v>55</v>
      </c>
      <c r="E16" s="49">
        <f>D16/100*35+D16</f>
        <v>74.25</v>
      </c>
      <c r="F16" s="50">
        <f>(B16*E16)/1000</f>
        <v>0.51975000000000005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 x14ac:dyDescent="0.2">
      <c r="A17" s="121" t="s">
        <v>200</v>
      </c>
      <c r="B17" s="52">
        <v>5</v>
      </c>
      <c r="C17" s="122">
        <v>5</v>
      </c>
      <c r="D17" s="123">
        <v>270</v>
      </c>
      <c r="E17" s="49">
        <f>D17/100*35+D17</f>
        <v>364.5</v>
      </c>
      <c r="F17" s="50">
        <f>(B17*E17)/1000</f>
        <v>1.8225</v>
      </c>
      <c r="G17" s="62"/>
      <c r="H17" s="52"/>
      <c r="I17" s="52"/>
      <c r="J17" s="52"/>
      <c r="K17" s="52"/>
      <c r="L17" s="52"/>
    </row>
    <row r="18" spans="1:12" ht="13.5" customHeight="1" x14ac:dyDescent="0.2">
      <c r="A18" s="53" t="s">
        <v>143</v>
      </c>
      <c r="B18" s="47"/>
      <c r="C18" s="367">
        <v>200</v>
      </c>
      <c r="D18" s="368"/>
      <c r="E18" s="368"/>
      <c r="F18" s="369"/>
      <c r="G18" s="54">
        <f>F15+F16+F17</f>
        <v>19.082249999999998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 x14ac:dyDescent="0.25">
      <c r="A19" s="383" t="s">
        <v>16</v>
      </c>
      <c r="B19" s="384"/>
      <c r="C19" s="384"/>
      <c r="D19" s="368"/>
      <c r="E19" s="368"/>
      <c r="F19" s="368"/>
      <c r="G19" s="368"/>
      <c r="H19" s="368"/>
      <c r="I19" s="368"/>
      <c r="J19" s="368"/>
      <c r="K19" s="368"/>
      <c r="L19" s="369"/>
    </row>
    <row r="20" spans="1:12" s="63" customFormat="1" ht="18" customHeight="1" x14ac:dyDescent="0.25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s="63" customFormat="1" ht="15.75" customHeight="1" x14ac:dyDescent="0.25">
      <c r="A21" s="367" t="s">
        <v>65</v>
      </c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9"/>
    </row>
    <row r="22" spans="1:12" ht="18.75" customHeight="1" x14ac:dyDescent="0.2">
      <c r="A22" s="46" t="s">
        <v>65</v>
      </c>
      <c r="B22" s="47">
        <v>200</v>
      </c>
      <c r="C22" s="48">
        <v>200</v>
      </c>
      <c r="D22" s="49">
        <v>13.5</v>
      </c>
      <c r="E22" s="50">
        <f>D22/100*35+D22</f>
        <v>18.225000000000001</v>
      </c>
      <c r="F22" s="50">
        <f>E22</f>
        <v>18.225000000000001</v>
      </c>
      <c r="G22" s="62">
        <f>F22</f>
        <v>18.225000000000001</v>
      </c>
      <c r="H22" s="52">
        <v>4.32</v>
      </c>
      <c r="I22" s="52">
        <v>3.2</v>
      </c>
      <c r="J22" s="52">
        <v>30.6</v>
      </c>
      <c r="K22" s="52">
        <v>19</v>
      </c>
      <c r="L22" s="52"/>
    </row>
    <row r="23" spans="1:12" ht="17.25" customHeight="1" x14ac:dyDescent="0.2">
      <c r="A23" s="376"/>
      <c r="B23" s="377"/>
      <c r="C23" s="377"/>
      <c r="D23" s="378"/>
      <c r="E23" s="65"/>
      <c r="F23" s="62"/>
      <c r="G23" s="62">
        <f t="shared" ref="G23:L23" si="2">G13+G18+G20+G22</f>
        <v>73.018232999999995</v>
      </c>
      <c r="H23" s="62">
        <f t="shared" si="2"/>
        <v>23</v>
      </c>
      <c r="I23" s="62">
        <f t="shared" si="2"/>
        <v>26.66</v>
      </c>
      <c r="J23" s="62">
        <f t="shared" si="2"/>
        <v>153.80000000000001</v>
      </c>
      <c r="K23" s="62">
        <f t="shared" si="2"/>
        <v>795</v>
      </c>
      <c r="L23" s="62">
        <f t="shared" si="2"/>
        <v>2.46</v>
      </c>
    </row>
    <row r="24" spans="1:12" ht="16.5" customHeight="1" x14ac:dyDescent="0.3">
      <c r="A24" s="387" t="s">
        <v>154</v>
      </c>
      <c r="B24" s="388"/>
      <c r="C24" s="388"/>
      <c r="D24" s="388"/>
      <c r="E24" s="388"/>
      <c r="F24" s="388"/>
      <c r="G24" s="388"/>
      <c r="H24" s="388"/>
      <c r="I24" s="388"/>
      <c r="J24" s="388"/>
      <c r="K24" s="388"/>
      <c r="L24" s="388"/>
    </row>
    <row r="25" spans="1:12" s="66" customFormat="1" x14ac:dyDescent="0.2">
      <c r="A25" s="367" t="s">
        <v>36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9"/>
    </row>
    <row r="26" spans="1:12" s="66" customFormat="1" x14ac:dyDescent="0.2">
      <c r="A26" s="67" t="s">
        <v>165</v>
      </c>
      <c r="B26" s="52">
        <v>63</v>
      </c>
      <c r="C26" s="52">
        <v>50.4</v>
      </c>
      <c r="D26" s="68">
        <v>30</v>
      </c>
      <c r="E26" s="52">
        <f t="shared" ref="E26:E31" si="3">D26/100*35+D26</f>
        <v>40.5</v>
      </c>
      <c r="F26" s="51">
        <f t="shared" ref="F26:F31" si="4">(B26*E26)/1000</f>
        <v>2.5514999999999999</v>
      </c>
      <c r="G26" s="51"/>
      <c r="H26" s="69"/>
      <c r="I26" s="69"/>
      <c r="J26" s="69"/>
      <c r="K26" s="69"/>
      <c r="L26" s="69"/>
    </row>
    <row r="27" spans="1:12" s="66" customFormat="1" x14ac:dyDescent="0.2">
      <c r="A27" s="67" t="s">
        <v>162</v>
      </c>
      <c r="B27" s="52">
        <v>7.5</v>
      </c>
      <c r="C27" s="52">
        <v>6</v>
      </c>
      <c r="D27" s="70">
        <v>30</v>
      </c>
      <c r="E27" s="52">
        <f t="shared" si="3"/>
        <v>40.5</v>
      </c>
      <c r="F27" s="51">
        <f t="shared" si="4"/>
        <v>0.30375000000000002</v>
      </c>
      <c r="G27" s="62"/>
      <c r="H27" s="71"/>
      <c r="I27" s="71"/>
      <c r="J27" s="71"/>
      <c r="K27" s="71"/>
      <c r="L27" s="71"/>
    </row>
    <row r="28" spans="1:12" s="66" customFormat="1" x14ac:dyDescent="0.2">
      <c r="A28" s="67" t="s">
        <v>141</v>
      </c>
      <c r="B28" s="52">
        <v>1</v>
      </c>
      <c r="C28" s="52">
        <v>1</v>
      </c>
      <c r="D28" s="70">
        <v>55</v>
      </c>
      <c r="E28" s="52">
        <f t="shared" si="3"/>
        <v>74.25</v>
      </c>
      <c r="F28" s="51">
        <f t="shared" si="4"/>
        <v>7.4249999999999997E-2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166</v>
      </c>
      <c r="B29" s="52">
        <v>0.1</v>
      </c>
      <c r="C29" s="52">
        <v>0.1</v>
      </c>
      <c r="D29" s="70">
        <v>450</v>
      </c>
      <c r="E29" s="52">
        <f t="shared" si="3"/>
        <v>607.5</v>
      </c>
      <c r="F29" s="51">
        <f t="shared" si="4"/>
        <v>6.0749999999999998E-2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167</v>
      </c>
      <c r="B30" s="52">
        <v>6</v>
      </c>
      <c r="C30" s="52">
        <v>6</v>
      </c>
      <c r="D30" s="70">
        <v>157</v>
      </c>
      <c r="E30" s="52">
        <f t="shared" si="3"/>
        <v>211.95</v>
      </c>
      <c r="F30" s="51">
        <f t="shared" si="4"/>
        <v>1.2716999999999998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168</v>
      </c>
      <c r="B31" s="52">
        <v>0.2</v>
      </c>
      <c r="C31" s="52">
        <v>0.2</v>
      </c>
      <c r="D31" s="70">
        <v>14</v>
      </c>
      <c r="E31" s="52">
        <f t="shared" si="3"/>
        <v>18.899999999999999</v>
      </c>
      <c r="F31" s="51">
        <f t="shared" si="4"/>
        <v>3.7799999999999999E-3</v>
      </c>
      <c r="G31" s="62"/>
      <c r="H31" s="71"/>
      <c r="I31" s="71"/>
      <c r="J31" s="71"/>
      <c r="K31" s="71"/>
      <c r="L31" s="71"/>
    </row>
    <row r="32" spans="1:12" x14ac:dyDescent="0.2">
      <c r="A32" s="72" t="s">
        <v>143</v>
      </c>
      <c r="B32" s="381" t="s">
        <v>186</v>
      </c>
      <c r="C32" s="382"/>
      <c r="D32" s="52"/>
      <c r="E32" s="52"/>
      <c r="F32" s="51"/>
      <c r="G32" s="62">
        <v>10</v>
      </c>
      <c r="H32" s="41"/>
      <c r="I32" s="41"/>
      <c r="J32" s="41"/>
      <c r="K32" s="41"/>
      <c r="L32" s="41"/>
    </row>
    <row r="33" spans="1:12" ht="15.75" customHeight="1" x14ac:dyDescent="0.2">
      <c r="A33" s="367" t="s">
        <v>83</v>
      </c>
      <c r="B33" s="368"/>
      <c r="C33" s="368"/>
      <c r="D33" s="368"/>
      <c r="E33" s="368"/>
      <c r="F33" s="368"/>
      <c r="G33" s="368"/>
      <c r="H33" s="368"/>
      <c r="I33" s="368"/>
      <c r="J33" s="368"/>
      <c r="K33" s="368"/>
      <c r="L33" s="369"/>
    </row>
    <row r="34" spans="1:12" ht="16.5" x14ac:dyDescent="0.2">
      <c r="A34" s="77" t="s">
        <v>159</v>
      </c>
      <c r="B34" s="126">
        <v>108</v>
      </c>
      <c r="C34" s="126">
        <v>77.760000000000005</v>
      </c>
      <c r="D34" s="52">
        <v>45</v>
      </c>
      <c r="E34" s="52">
        <f>D34/100*35+D34</f>
        <v>60.75</v>
      </c>
      <c r="F34" s="51">
        <f>(B34*E34)/1000</f>
        <v>6.5609999999999999</v>
      </c>
      <c r="G34" s="51"/>
      <c r="H34" s="41"/>
      <c r="I34" s="41"/>
      <c r="J34" s="41"/>
      <c r="K34" s="41"/>
      <c r="L34" s="41"/>
    </row>
    <row r="35" spans="1:12" ht="16.5" x14ac:dyDescent="0.2">
      <c r="A35" s="77" t="s">
        <v>162</v>
      </c>
      <c r="B35" s="126">
        <v>12.5</v>
      </c>
      <c r="C35" s="126">
        <v>10</v>
      </c>
      <c r="D35" s="52">
        <v>30</v>
      </c>
      <c r="E35" s="52">
        <f t="shared" ref="E35:E40" si="5">D35/100*35+D35</f>
        <v>40.5</v>
      </c>
      <c r="F35" s="51">
        <f t="shared" ref="F35:F41" si="6">(B35*E35)/1000</f>
        <v>0.50624999999999998</v>
      </c>
      <c r="G35" s="51"/>
      <c r="H35" s="41"/>
      <c r="I35" s="41"/>
      <c r="J35" s="41"/>
      <c r="K35" s="41"/>
      <c r="L35" s="41"/>
    </row>
    <row r="36" spans="1:12" ht="16.5" x14ac:dyDescent="0.2">
      <c r="A36" s="77" t="s">
        <v>161</v>
      </c>
      <c r="B36" s="126">
        <v>6.25</v>
      </c>
      <c r="C36" s="126">
        <v>5.25</v>
      </c>
      <c r="D36" s="52">
        <v>24</v>
      </c>
      <c r="E36" s="52">
        <f t="shared" si="5"/>
        <v>32.4</v>
      </c>
      <c r="F36" s="51">
        <f t="shared" si="6"/>
        <v>0.20250000000000001</v>
      </c>
      <c r="G36" s="51"/>
      <c r="H36" s="41"/>
      <c r="I36" s="41"/>
      <c r="J36" s="41"/>
      <c r="K36" s="41"/>
      <c r="L36" s="41"/>
    </row>
    <row r="37" spans="1:12" ht="16.5" x14ac:dyDescent="0.2">
      <c r="A37" s="77" t="s">
        <v>201</v>
      </c>
      <c r="B37" s="126">
        <v>3</v>
      </c>
      <c r="C37" s="126">
        <v>3</v>
      </c>
      <c r="D37" s="52">
        <v>157</v>
      </c>
      <c r="E37" s="52">
        <f t="shared" si="5"/>
        <v>211.95</v>
      </c>
      <c r="F37" s="51">
        <f>(B37*E37)/1000</f>
        <v>0.63584999999999992</v>
      </c>
      <c r="G37" s="51"/>
      <c r="H37" s="41"/>
      <c r="I37" s="41"/>
      <c r="J37" s="41"/>
      <c r="K37" s="41"/>
      <c r="L37" s="41"/>
    </row>
    <row r="38" spans="1:12" ht="16.5" x14ac:dyDescent="0.2">
      <c r="A38" s="77" t="s">
        <v>202</v>
      </c>
      <c r="B38" s="126">
        <v>5</v>
      </c>
      <c r="C38" s="126">
        <v>5</v>
      </c>
      <c r="D38" s="52">
        <v>32</v>
      </c>
      <c r="E38" s="52">
        <f t="shared" si="5"/>
        <v>43.2</v>
      </c>
      <c r="F38" s="51">
        <f>(B38*E38)/1000</f>
        <v>0.216</v>
      </c>
      <c r="G38" s="51"/>
      <c r="H38" s="41"/>
      <c r="I38" s="41"/>
      <c r="J38" s="41"/>
      <c r="K38" s="41"/>
      <c r="L38" s="41"/>
    </row>
    <row r="39" spans="1:12" ht="16.5" x14ac:dyDescent="0.2">
      <c r="A39" s="77" t="s">
        <v>203</v>
      </c>
      <c r="B39" s="126">
        <v>15</v>
      </c>
      <c r="C39" s="126">
        <v>14.25</v>
      </c>
      <c r="D39" s="52">
        <v>85</v>
      </c>
      <c r="E39" s="52">
        <f t="shared" si="5"/>
        <v>114.75</v>
      </c>
      <c r="F39" s="51">
        <f>(B39*E39)/1000</f>
        <v>1.7212499999999999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5"/>
        <v>22.95</v>
      </c>
      <c r="F40" s="51">
        <f>(B40*E40)/1000</f>
        <v>5.7374999999999995E-3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173</v>
      </c>
      <c r="B41" s="126">
        <v>150</v>
      </c>
      <c r="C41" s="126">
        <v>150</v>
      </c>
      <c r="D41" s="52"/>
      <c r="E41" s="52"/>
      <c r="F41" s="51">
        <f t="shared" si="6"/>
        <v>0</v>
      </c>
      <c r="G41" s="51"/>
      <c r="H41" s="41"/>
      <c r="I41" s="41"/>
      <c r="J41" s="41"/>
      <c r="K41" s="41"/>
      <c r="L41" s="41"/>
    </row>
    <row r="42" spans="1:12" x14ac:dyDescent="0.2">
      <c r="A42" s="79" t="s">
        <v>143</v>
      </c>
      <c r="B42" s="400" t="s">
        <v>185</v>
      </c>
      <c r="C42" s="400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x14ac:dyDescent="0.2">
      <c r="A43" s="367" t="s">
        <v>84</v>
      </c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9"/>
    </row>
    <row r="44" spans="1:12" x14ac:dyDescent="0.2">
      <c r="A44" s="67" t="s">
        <v>165</v>
      </c>
      <c r="B44" s="52">
        <v>237.3</v>
      </c>
      <c r="C44" s="52">
        <v>189.84</v>
      </c>
      <c r="D44" s="68">
        <v>30</v>
      </c>
      <c r="E44" s="52">
        <f>D44/100*30+D44</f>
        <v>39</v>
      </c>
      <c r="F44" s="51">
        <f>(B44*E44)/1000</f>
        <v>9.2547000000000015</v>
      </c>
      <c r="G44" s="51"/>
      <c r="H44" s="41"/>
      <c r="I44" s="41"/>
      <c r="J44" s="41"/>
      <c r="K44" s="41"/>
      <c r="L44" s="41"/>
    </row>
    <row r="45" spans="1:12" x14ac:dyDescent="0.2">
      <c r="A45" s="67" t="s">
        <v>161</v>
      </c>
      <c r="B45" s="52">
        <v>13.6</v>
      </c>
      <c r="C45" s="52">
        <v>11.42</v>
      </c>
      <c r="D45" s="68">
        <v>24</v>
      </c>
      <c r="E45" s="52">
        <f t="shared" ref="E45:E50" si="7">D45/100*30+D45</f>
        <v>31.2</v>
      </c>
      <c r="F45" s="51">
        <f t="shared" ref="F45:F50" si="8">(B45*E45)/1000</f>
        <v>0.42431999999999997</v>
      </c>
      <c r="G45" s="51"/>
      <c r="H45" s="41"/>
      <c r="I45" s="41"/>
      <c r="J45" s="41"/>
      <c r="K45" s="41"/>
      <c r="L45" s="41"/>
    </row>
    <row r="46" spans="1:12" x14ac:dyDescent="0.2">
      <c r="A46" s="67" t="s">
        <v>162</v>
      </c>
      <c r="B46" s="52">
        <v>9</v>
      </c>
      <c r="C46" s="52">
        <v>7.2</v>
      </c>
      <c r="D46" s="68">
        <v>30</v>
      </c>
      <c r="E46" s="52">
        <f t="shared" si="7"/>
        <v>39</v>
      </c>
      <c r="F46" s="51">
        <f t="shared" si="8"/>
        <v>0.35099999999999998</v>
      </c>
      <c r="G46" s="51"/>
      <c r="H46" s="41"/>
      <c r="I46" s="41"/>
      <c r="J46" s="41"/>
      <c r="K46" s="41"/>
      <c r="L46" s="41"/>
    </row>
    <row r="47" spans="1:12" x14ac:dyDescent="0.2">
      <c r="A47" s="67" t="s">
        <v>193</v>
      </c>
      <c r="B47" s="52">
        <v>16</v>
      </c>
      <c r="C47" s="52">
        <v>16</v>
      </c>
      <c r="D47" s="68">
        <v>144</v>
      </c>
      <c r="E47" s="52">
        <f t="shared" si="7"/>
        <v>187.2</v>
      </c>
      <c r="F47" s="51">
        <f t="shared" si="8"/>
        <v>2.9951999999999996</v>
      </c>
      <c r="G47" s="51"/>
      <c r="H47" s="41"/>
      <c r="I47" s="41"/>
      <c r="J47" s="41"/>
      <c r="K47" s="41"/>
      <c r="L47" s="41"/>
    </row>
    <row r="48" spans="1:12" x14ac:dyDescent="0.2">
      <c r="A48" s="67" t="s">
        <v>204</v>
      </c>
      <c r="B48" s="52">
        <v>2.4</v>
      </c>
      <c r="C48" s="52">
        <v>2.4</v>
      </c>
      <c r="D48" s="68">
        <v>37</v>
      </c>
      <c r="E48" s="52">
        <f t="shared" si="7"/>
        <v>48.1</v>
      </c>
      <c r="F48" s="51">
        <f t="shared" si="8"/>
        <v>0.11544</v>
      </c>
      <c r="G48" s="51"/>
      <c r="H48" s="41"/>
      <c r="I48" s="41"/>
      <c r="J48" s="41"/>
      <c r="K48" s="41"/>
      <c r="L48" s="41"/>
    </row>
    <row r="49" spans="1:12" x14ac:dyDescent="0.2">
      <c r="A49" s="67" t="s">
        <v>141</v>
      </c>
      <c r="B49" s="52">
        <v>6</v>
      </c>
      <c r="C49" s="52">
        <v>6</v>
      </c>
      <c r="D49" s="68">
        <v>55</v>
      </c>
      <c r="E49" s="52">
        <f t="shared" si="7"/>
        <v>71.5</v>
      </c>
      <c r="F49" s="51">
        <f t="shared" si="8"/>
        <v>0.42899999999999999</v>
      </c>
      <c r="G49" s="51"/>
      <c r="H49" s="41"/>
      <c r="I49" s="41"/>
      <c r="J49" s="41"/>
      <c r="K49" s="41"/>
      <c r="L49" s="41"/>
    </row>
    <row r="50" spans="1:12" x14ac:dyDescent="0.2">
      <c r="A50" s="67" t="s">
        <v>157</v>
      </c>
      <c r="B50" s="52">
        <v>7</v>
      </c>
      <c r="C50" s="52">
        <v>7</v>
      </c>
      <c r="D50" s="68">
        <v>157</v>
      </c>
      <c r="E50" s="52">
        <f t="shared" si="7"/>
        <v>204.1</v>
      </c>
      <c r="F50" s="51">
        <f t="shared" si="8"/>
        <v>1.4287000000000001</v>
      </c>
      <c r="G50" s="51"/>
      <c r="H50" s="41"/>
      <c r="I50" s="41"/>
      <c r="J50" s="41"/>
      <c r="K50" s="41"/>
      <c r="L50" s="41"/>
    </row>
    <row r="51" spans="1:12" x14ac:dyDescent="0.2">
      <c r="A51" s="67" t="s">
        <v>168</v>
      </c>
      <c r="B51" s="52">
        <v>0.7</v>
      </c>
      <c r="C51" s="52">
        <v>0.7</v>
      </c>
      <c r="D51" s="68">
        <v>17</v>
      </c>
      <c r="E51" s="52">
        <f>D51/100*30+D51</f>
        <v>22.1</v>
      </c>
      <c r="F51" s="51">
        <f t="shared" ref="F51:F61" si="9">(B51*E51)/1000</f>
        <v>1.5470000000000001E-2</v>
      </c>
      <c r="G51" s="51"/>
      <c r="H51" s="41"/>
      <c r="I51" s="41"/>
      <c r="J51" s="41"/>
      <c r="K51" s="41"/>
      <c r="L51" s="41"/>
    </row>
    <row r="52" spans="1:12" x14ac:dyDescent="0.2">
      <c r="A52" s="72" t="s">
        <v>143</v>
      </c>
      <c r="B52" s="381" t="s">
        <v>205</v>
      </c>
      <c r="C52" s="382"/>
      <c r="D52" s="73"/>
      <c r="E52" s="73"/>
      <c r="F52" s="74"/>
      <c r="G52" s="74">
        <v>15</v>
      </c>
      <c r="H52" s="76"/>
      <c r="I52" s="76"/>
      <c r="J52" s="76"/>
      <c r="K52" s="76"/>
      <c r="L52" s="76"/>
    </row>
    <row r="53" spans="1:12" x14ac:dyDescent="0.2">
      <c r="A53" s="383" t="s">
        <v>88</v>
      </c>
      <c r="B53" s="384"/>
      <c r="C53" s="384"/>
      <c r="D53" s="384"/>
      <c r="E53" s="384"/>
      <c r="F53" s="384"/>
      <c r="G53" s="384"/>
      <c r="H53" s="384"/>
      <c r="I53" s="384"/>
      <c r="J53" s="384"/>
      <c r="K53" s="384"/>
      <c r="L53" s="385"/>
    </row>
    <row r="54" spans="1:12" x14ac:dyDescent="0.2">
      <c r="A54" s="148" t="s">
        <v>193</v>
      </c>
      <c r="B54" s="149">
        <v>5</v>
      </c>
      <c r="C54" s="149">
        <v>5</v>
      </c>
      <c r="D54" s="150">
        <v>144</v>
      </c>
      <c r="E54" s="52">
        <f t="shared" ref="E54:E61" si="10">D54/100*30+D54</f>
        <v>187.2</v>
      </c>
      <c r="F54" s="51">
        <f t="shared" si="9"/>
        <v>0.93600000000000005</v>
      </c>
      <c r="G54" s="51"/>
      <c r="H54" s="41"/>
      <c r="I54" s="41"/>
      <c r="J54" s="41"/>
      <c r="K54" s="41"/>
      <c r="L54" s="41"/>
    </row>
    <row r="55" spans="1:12" x14ac:dyDescent="0.2">
      <c r="A55" s="148" t="s">
        <v>158</v>
      </c>
      <c r="B55" s="149">
        <v>0.9</v>
      </c>
      <c r="C55" s="149">
        <v>0.9</v>
      </c>
      <c r="D55" s="150">
        <v>17</v>
      </c>
      <c r="E55" s="52">
        <f t="shared" si="10"/>
        <v>22.1</v>
      </c>
      <c r="F55" s="51">
        <f t="shared" si="9"/>
        <v>1.9890000000000001E-2</v>
      </c>
      <c r="G55" s="51"/>
      <c r="H55" s="41"/>
      <c r="I55" s="41"/>
      <c r="J55" s="41"/>
      <c r="K55" s="41"/>
      <c r="L55" s="41"/>
    </row>
    <row r="56" spans="1:12" x14ac:dyDescent="0.2">
      <c r="A56" s="148" t="s">
        <v>233</v>
      </c>
      <c r="B56" s="149">
        <v>3</v>
      </c>
      <c r="C56" s="149">
        <v>3</v>
      </c>
      <c r="D56" s="150">
        <v>102.5</v>
      </c>
      <c r="E56" s="52">
        <f t="shared" si="10"/>
        <v>133.25</v>
      </c>
      <c r="F56" s="51">
        <f t="shared" si="9"/>
        <v>0.39974999999999999</v>
      </c>
      <c r="G56" s="51"/>
      <c r="H56" s="41"/>
      <c r="I56" s="41"/>
      <c r="J56" s="41"/>
      <c r="K56" s="41"/>
      <c r="L56" s="41"/>
    </row>
    <row r="57" spans="1:12" x14ac:dyDescent="0.2">
      <c r="A57" s="148" t="s">
        <v>162</v>
      </c>
      <c r="B57" s="149">
        <v>8</v>
      </c>
      <c r="C57" s="149">
        <v>6.4</v>
      </c>
      <c r="D57" s="150">
        <v>30</v>
      </c>
      <c r="E57" s="52">
        <f t="shared" si="10"/>
        <v>39</v>
      </c>
      <c r="F57" s="51">
        <f t="shared" si="9"/>
        <v>0.312</v>
      </c>
      <c r="G57" s="51"/>
      <c r="H57" s="41"/>
      <c r="I57" s="41"/>
      <c r="J57" s="41"/>
      <c r="K57" s="41"/>
      <c r="L57" s="41"/>
    </row>
    <row r="58" spans="1:12" x14ac:dyDescent="0.2">
      <c r="A58" s="148" t="s">
        <v>161</v>
      </c>
      <c r="B58" s="149">
        <v>11.2</v>
      </c>
      <c r="C58" s="149">
        <v>9.41</v>
      </c>
      <c r="D58" s="150">
        <v>24</v>
      </c>
      <c r="E58" s="52">
        <f t="shared" si="10"/>
        <v>31.2</v>
      </c>
      <c r="F58" s="51">
        <f t="shared" si="9"/>
        <v>0.34943999999999997</v>
      </c>
      <c r="G58" s="51"/>
      <c r="H58" s="41"/>
      <c r="I58" s="41"/>
      <c r="J58" s="41"/>
      <c r="K58" s="41"/>
      <c r="L58" s="41"/>
    </row>
    <row r="59" spans="1:12" x14ac:dyDescent="0.2">
      <c r="A59" s="148" t="s">
        <v>142</v>
      </c>
      <c r="B59" s="149">
        <v>3</v>
      </c>
      <c r="C59" s="149">
        <v>3</v>
      </c>
      <c r="D59" s="150">
        <v>395.5</v>
      </c>
      <c r="E59" s="52">
        <f t="shared" si="10"/>
        <v>514.15</v>
      </c>
      <c r="F59" s="51">
        <f t="shared" si="9"/>
        <v>1.5424499999999999</v>
      </c>
      <c r="G59" s="51"/>
      <c r="H59" s="41"/>
      <c r="I59" s="41"/>
      <c r="J59" s="41"/>
      <c r="K59" s="41"/>
      <c r="L59" s="41"/>
    </row>
    <row r="60" spans="1:12" x14ac:dyDescent="0.2">
      <c r="A60" s="148" t="s">
        <v>192</v>
      </c>
      <c r="B60" s="149">
        <v>1</v>
      </c>
      <c r="C60" s="149">
        <v>1</v>
      </c>
      <c r="D60" s="150">
        <v>34</v>
      </c>
      <c r="E60" s="52">
        <f t="shared" si="10"/>
        <v>44.2</v>
      </c>
      <c r="F60" s="51">
        <f t="shared" si="9"/>
        <v>4.4200000000000003E-2</v>
      </c>
      <c r="G60" s="51"/>
      <c r="H60" s="41"/>
      <c r="I60" s="41"/>
      <c r="J60" s="41"/>
      <c r="K60" s="41"/>
      <c r="L60" s="41"/>
    </row>
    <row r="61" spans="1:12" x14ac:dyDescent="0.2">
      <c r="A61" s="148" t="s">
        <v>234</v>
      </c>
      <c r="B61" s="149">
        <v>123.4</v>
      </c>
      <c r="C61" s="149">
        <v>111.06</v>
      </c>
      <c r="D61" s="150">
        <v>184</v>
      </c>
      <c r="E61" s="52">
        <f t="shared" si="10"/>
        <v>239.2</v>
      </c>
      <c r="F61" s="51">
        <f t="shared" si="9"/>
        <v>29.51728</v>
      </c>
      <c r="G61" s="51"/>
      <c r="H61" s="41"/>
      <c r="I61" s="41"/>
      <c r="J61" s="41"/>
      <c r="K61" s="41"/>
      <c r="L61" s="41"/>
    </row>
    <row r="62" spans="1:12" ht="15" customHeight="1" x14ac:dyDescent="0.2">
      <c r="A62" s="72" t="s">
        <v>143</v>
      </c>
      <c r="B62" s="381">
        <v>100</v>
      </c>
      <c r="C62" s="382"/>
      <c r="D62" s="73"/>
      <c r="E62" s="73"/>
      <c r="F62" s="74"/>
      <c r="G62" s="75">
        <v>35</v>
      </c>
      <c r="H62" s="76"/>
      <c r="I62" s="76"/>
      <c r="J62" s="76"/>
      <c r="K62" s="76"/>
      <c r="L62" s="76"/>
    </row>
    <row r="63" spans="1:12" x14ac:dyDescent="0.2">
      <c r="A63" s="367" t="s">
        <v>23</v>
      </c>
      <c r="B63" s="368"/>
      <c r="C63" s="368"/>
      <c r="D63" s="368"/>
      <c r="E63" s="368"/>
      <c r="F63" s="368"/>
      <c r="G63" s="368"/>
      <c r="H63" s="368"/>
      <c r="I63" s="368"/>
      <c r="J63" s="368"/>
      <c r="K63" s="368"/>
      <c r="L63" s="369"/>
    </row>
    <row r="64" spans="1:12" x14ac:dyDescent="0.2">
      <c r="A64" s="78" t="s">
        <v>176</v>
      </c>
      <c r="B64" s="47">
        <v>25</v>
      </c>
      <c r="C64" s="47">
        <v>25</v>
      </c>
      <c r="D64" s="52">
        <v>97</v>
      </c>
      <c r="E64" s="52">
        <f>D64/100*30+D64</f>
        <v>126.1</v>
      </c>
      <c r="F64" s="51">
        <f>(B64*E64)/1000</f>
        <v>3.1524999999999999</v>
      </c>
      <c r="G64" s="51"/>
      <c r="H64" s="41"/>
      <c r="I64" s="41"/>
      <c r="J64" s="41"/>
      <c r="K64" s="41"/>
      <c r="L64" s="41"/>
    </row>
    <row r="65" spans="1:12" x14ac:dyDescent="0.2">
      <c r="A65" s="78" t="s">
        <v>147</v>
      </c>
      <c r="B65" s="47">
        <v>15</v>
      </c>
      <c r="C65" s="47">
        <v>15</v>
      </c>
      <c r="D65" s="52">
        <v>55</v>
      </c>
      <c r="E65" s="52">
        <f>D65/100*30+D65</f>
        <v>71.5</v>
      </c>
      <c r="F65" s="51">
        <f>(B65*E65)/1000</f>
        <v>1.0725</v>
      </c>
      <c r="G65" s="51"/>
      <c r="H65" s="41"/>
      <c r="I65" s="41"/>
      <c r="J65" s="41"/>
      <c r="K65" s="41"/>
      <c r="L65" s="41"/>
    </row>
    <row r="66" spans="1:12" x14ac:dyDescent="0.2">
      <c r="A66" s="79" t="s">
        <v>143</v>
      </c>
      <c r="B66" s="364">
        <v>200</v>
      </c>
      <c r="C66" s="365"/>
      <c r="D66" s="52"/>
      <c r="E66" s="52"/>
      <c r="F66" s="51"/>
      <c r="G66" s="62">
        <v>5</v>
      </c>
      <c r="H66" s="41"/>
      <c r="I66" s="41"/>
      <c r="J66" s="41"/>
      <c r="K66" s="41"/>
      <c r="L66" s="41"/>
    </row>
    <row r="67" spans="1:12" x14ac:dyDescent="0.2">
      <c r="A67" s="53" t="s">
        <v>163</v>
      </c>
      <c r="B67" s="80">
        <v>80</v>
      </c>
      <c r="C67" s="80">
        <v>80</v>
      </c>
      <c r="D67" s="370"/>
      <c r="E67" s="371"/>
      <c r="F67" s="371"/>
      <c r="G67" s="372"/>
      <c r="H67" s="41"/>
      <c r="I67" s="41"/>
      <c r="J67" s="41"/>
      <c r="K67" s="41"/>
      <c r="L67" s="81"/>
    </row>
    <row r="68" spans="1:12" x14ac:dyDescent="0.2">
      <c r="A68" s="46" t="s">
        <v>163</v>
      </c>
      <c r="B68" s="47">
        <v>30</v>
      </c>
      <c r="C68" s="47">
        <v>30</v>
      </c>
      <c r="D68" s="52">
        <v>40</v>
      </c>
      <c r="E68" s="52">
        <f>D68/100*30+D68</f>
        <v>52</v>
      </c>
      <c r="F68" s="51">
        <v>1.5</v>
      </c>
      <c r="G68" s="51"/>
      <c r="H68" s="41"/>
      <c r="I68" s="41"/>
      <c r="J68" s="41"/>
      <c r="K68" s="41"/>
      <c r="L68" s="81"/>
    </row>
    <row r="69" spans="1:12" x14ac:dyDescent="0.2">
      <c r="A69" s="53" t="s">
        <v>164</v>
      </c>
      <c r="B69" s="80">
        <v>30</v>
      </c>
      <c r="C69" s="80">
        <v>30</v>
      </c>
      <c r="D69" s="370"/>
      <c r="E69" s="371"/>
      <c r="F69" s="371"/>
      <c r="G69" s="372"/>
      <c r="H69" s="41"/>
      <c r="I69" s="41"/>
      <c r="J69" s="41"/>
      <c r="K69" s="41"/>
      <c r="L69" s="81"/>
    </row>
    <row r="70" spans="1:12" x14ac:dyDescent="0.2">
      <c r="A70" s="53" t="s">
        <v>164</v>
      </c>
      <c r="B70" s="80">
        <v>30</v>
      </c>
      <c r="C70" s="80">
        <v>30</v>
      </c>
      <c r="D70" s="52">
        <v>44</v>
      </c>
      <c r="E70" s="52">
        <f>D70/100*30+D70</f>
        <v>57.2</v>
      </c>
      <c r="F70" s="51">
        <v>1.5</v>
      </c>
      <c r="G70" s="62"/>
      <c r="H70" s="41"/>
      <c r="I70" s="41"/>
      <c r="J70" s="41"/>
      <c r="K70" s="41"/>
      <c r="L70" s="81"/>
    </row>
    <row r="71" spans="1:12" ht="15" customHeight="1" x14ac:dyDescent="0.2">
      <c r="A71" s="370" t="s">
        <v>133</v>
      </c>
      <c r="B71" s="371"/>
      <c r="C71" s="371"/>
      <c r="D71" s="372"/>
      <c r="E71" s="68"/>
      <c r="F71" s="51"/>
      <c r="G71" s="82">
        <f>G32+G42+G52+G62+G66+F68+F70</f>
        <v>83</v>
      </c>
      <c r="H71" s="41"/>
      <c r="I71" s="41"/>
      <c r="J71" s="41"/>
      <c r="K71" s="41"/>
      <c r="L71" s="41"/>
    </row>
    <row r="72" spans="1:12" x14ac:dyDescent="0.2">
      <c r="A72" s="42"/>
      <c r="B72" s="42"/>
      <c r="C72" s="83"/>
      <c r="E72" s="43"/>
      <c r="F72" s="42"/>
      <c r="G72" s="42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A493" s="42"/>
      <c r="B493" s="42"/>
      <c r="C493" s="83"/>
    </row>
    <row r="494" spans="1:3" x14ac:dyDescent="0.2">
      <c r="A494" s="42"/>
      <c r="B494" s="42"/>
      <c r="C494" s="83"/>
    </row>
    <row r="495" spans="1:3" x14ac:dyDescent="0.2">
      <c r="A495" s="42"/>
      <c r="B495" s="42"/>
      <c r="C495" s="83"/>
    </row>
    <row r="496" spans="1:3" x14ac:dyDescent="0.2">
      <c r="A496" s="42"/>
      <c r="B496" s="42"/>
      <c r="C496" s="83"/>
    </row>
    <row r="497" spans="1:3" x14ac:dyDescent="0.2">
      <c r="A497" s="42"/>
      <c r="B497" s="42"/>
      <c r="C497" s="83"/>
    </row>
    <row r="498" spans="1:3" x14ac:dyDescent="0.2">
      <c r="A498" s="42"/>
      <c r="B498" s="42"/>
      <c r="C498" s="83"/>
    </row>
    <row r="499" spans="1:3" x14ac:dyDescent="0.2">
      <c r="C499" s="83"/>
    </row>
    <row r="500" spans="1:3" x14ac:dyDescent="0.2">
      <c r="C500" s="83"/>
    </row>
    <row r="501" spans="1:3" x14ac:dyDescent="0.2">
      <c r="C501" s="83"/>
    </row>
    <row r="502" spans="1:3" x14ac:dyDescent="0.2">
      <c r="C502" s="83"/>
    </row>
    <row r="503" spans="1:3" x14ac:dyDescent="0.2">
      <c r="C503" s="83"/>
    </row>
    <row r="504" spans="1:3" x14ac:dyDescent="0.2">
      <c r="C504" s="83"/>
    </row>
    <row r="505" spans="1:3" x14ac:dyDescent="0.2">
      <c r="C505" s="83"/>
    </row>
    <row r="506" spans="1:3" x14ac:dyDescent="0.2">
      <c r="C506" s="83"/>
    </row>
    <row r="507" spans="1:3" x14ac:dyDescent="0.2">
      <c r="C507" s="83"/>
    </row>
    <row r="508" spans="1:3" x14ac:dyDescent="0.2">
      <c r="C508" s="83"/>
    </row>
    <row r="509" spans="1:3" x14ac:dyDescent="0.2">
      <c r="C509" s="83"/>
    </row>
    <row r="510" spans="1:3" x14ac:dyDescent="0.2">
      <c r="C510" s="83"/>
    </row>
    <row r="511" spans="1:3" x14ac:dyDescent="0.2">
      <c r="C511" s="83"/>
    </row>
    <row r="512" spans="1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  <row r="7844" spans="3:3" x14ac:dyDescent="0.2">
      <c r="C7844" s="83"/>
    </row>
    <row r="7845" spans="3:3" x14ac:dyDescent="0.2">
      <c r="C7845" s="83"/>
    </row>
    <row r="7846" spans="3:3" x14ac:dyDescent="0.2">
      <c r="C7846" s="83"/>
    </row>
    <row r="7847" spans="3:3" x14ac:dyDescent="0.2">
      <c r="C7847" s="83"/>
    </row>
    <row r="7848" spans="3:3" x14ac:dyDescent="0.2">
      <c r="C7848" s="83"/>
    </row>
    <row r="7849" spans="3:3" x14ac:dyDescent="0.2">
      <c r="C7849" s="83"/>
    </row>
  </sheetData>
  <mergeCells count="32">
    <mergeCell ref="A71:D71"/>
    <mergeCell ref="B66:C66"/>
    <mergeCell ref="E2:E3"/>
    <mergeCell ref="C18:F18"/>
    <mergeCell ref="A2:A3"/>
    <mergeCell ref="F2:F3"/>
    <mergeCell ref="B62:C62"/>
    <mergeCell ref="D2:D3"/>
    <mergeCell ref="B52:C52"/>
    <mergeCell ref="B32:C32"/>
    <mergeCell ref="C2:C3"/>
    <mergeCell ref="A43:L43"/>
    <mergeCell ref="H2:L2"/>
    <mergeCell ref="A19:L19"/>
    <mergeCell ref="A33:L33"/>
    <mergeCell ref="A25:L25"/>
    <mergeCell ref="A53:L53"/>
    <mergeCell ref="A1:I1"/>
    <mergeCell ref="D69:G69"/>
    <mergeCell ref="A23:D23"/>
    <mergeCell ref="C13:F13"/>
    <mergeCell ref="A63:L63"/>
    <mergeCell ref="A21:L21"/>
    <mergeCell ref="J1:L1"/>
    <mergeCell ref="B42:C42"/>
    <mergeCell ref="A4:L4"/>
    <mergeCell ref="A24:L24"/>
    <mergeCell ref="A14:L14"/>
    <mergeCell ref="A5:L5"/>
    <mergeCell ref="B2:B3"/>
    <mergeCell ref="D67:G67"/>
    <mergeCell ref="G2:G3"/>
  </mergeCells>
  <pageMargins left="0" right="0" top="0" bottom="0" header="0.31496062992125984" footer="0.31496062992125984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4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0" style="3" customWidth="1"/>
    <col min="2" max="2" width="8.42578125" style="2" customWidth="1"/>
    <col min="3" max="3" width="9.140625" style="2"/>
    <col min="4" max="4" width="10.140625" style="2" customWidth="1"/>
    <col min="5" max="5" width="9.7109375" style="2" customWidth="1"/>
    <col min="6" max="6" width="11.140625" style="2" customWidth="1"/>
    <col min="7" max="7" width="9.140625" style="2"/>
    <col min="8" max="8" width="40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x14ac:dyDescent="0.3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 x14ac:dyDescent="0.3">
      <c r="A2" s="397" t="s">
        <v>126</v>
      </c>
      <c r="B2" s="397"/>
      <c r="C2" s="397"/>
      <c r="D2" s="397"/>
      <c r="E2" s="397"/>
      <c r="F2" s="397"/>
      <c r="G2" s="397"/>
      <c r="H2" s="397"/>
      <c r="I2" s="397"/>
    </row>
    <row r="3" spans="1:10" ht="25.5" customHeight="1" x14ac:dyDescent="0.3">
      <c r="A3" s="132"/>
      <c r="B3" s="7"/>
      <c r="C3" s="362" t="s">
        <v>0</v>
      </c>
      <c r="D3" s="362"/>
      <c r="E3" s="362"/>
      <c r="F3" s="362"/>
      <c r="G3" s="362"/>
      <c r="H3" s="6"/>
      <c r="I3" s="6"/>
    </row>
    <row r="4" spans="1:10" x14ac:dyDescent="0.3">
      <c r="A4" s="360" t="s">
        <v>1</v>
      </c>
      <c r="B4" s="363" t="s">
        <v>2</v>
      </c>
      <c r="C4" s="363" t="s">
        <v>3</v>
      </c>
      <c r="D4" s="360" t="s">
        <v>4</v>
      </c>
      <c r="E4" s="360" t="s">
        <v>5</v>
      </c>
      <c r="F4" s="359" t="s">
        <v>6</v>
      </c>
      <c r="G4" s="360" t="s">
        <v>7</v>
      </c>
      <c r="H4" s="359" t="s">
        <v>8</v>
      </c>
      <c r="I4" s="359" t="s">
        <v>9</v>
      </c>
    </row>
    <row r="5" spans="1:10" x14ac:dyDescent="0.3">
      <c r="A5" s="360"/>
      <c r="B5" s="363"/>
      <c r="C5" s="363"/>
      <c r="D5" s="360"/>
      <c r="E5" s="360"/>
      <c r="F5" s="359"/>
      <c r="G5" s="360"/>
      <c r="H5" s="359"/>
      <c r="I5" s="359"/>
    </row>
    <row r="6" spans="1:10" x14ac:dyDescent="0.3">
      <c r="A6" s="360"/>
      <c r="B6" s="9" t="s">
        <v>10</v>
      </c>
      <c r="C6" s="363"/>
      <c r="D6" s="10" t="s">
        <v>10</v>
      </c>
      <c r="E6" s="10" t="s">
        <v>10</v>
      </c>
      <c r="F6" s="11" t="s">
        <v>10</v>
      </c>
      <c r="G6" s="10" t="s">
        <v>11</v>
      </c>
      <c r="H6" s="359"/>
      <c r="I6" s="359"/>
    </row>
    <row r="7" spans="1:10" s="12" customFormat="1" ht="21.75" customHeight="1" x14ac:dyDescent="0.25">
      <c r="A7" s="151" t="s">
        <v>59</v>
      </c>
      <c r="B7" s="18">
        <v>150</v>
      </c>
      <c r="C7" s="15">
        <v>19.579999999999998</v>
      </c>
      <c r="D7" s="15">
        <v>3.1</v>
      </c>
      <c r="E7" s="15">
        <v>6</v>
      </c>
      <c r="F7" s="15">
        <v>19.7</v>
      </c>
      <c r="G7" s="15">
        <v>145.80000000000001</v>
      </c>
      <c r="H7" s="18" t="s">
        <v>12</v>
      </c>
      <c r="I7" s="18" t="s">
        <v>60</v>
      </c>
      <c r="J7" s="133" t="s">
        <v>35</v>
      </c>
    </row>
    <row r="8" spans="1:10" s="2" customFormat="1" ht="31.5" customHeight="1" x14ac:dyDescent="0.25">
      <c r="A8" s="152" t="s">
        <v>61</v>
      </c>
      <c r="B8" s="18">
        <v>120</v>
      </c>
      <c r="C8" s="15">
        <v>39.020000000000003</v>
      </c>
      <c r="D8" s="15">
        <v>12.38</v>
      </c>
      <c r="E8" s="15">
        <v>6.7</v>
      </c>
      <c r="F8" s="15">
        <v>5.68</v>
      </c>
      <c r="G8" s="15">
        <v>132.87</v>
      </c>
      <c r="H8" s="18" t="s">
        <v>12</v>
      </c>
      <c r="I8" s="18" t="s">
        <v>62</v>
      </c>
      <c r="J8" s="2" t="s">
        <v>35</v>
      </c>
    </row>
    <row r="9" spans="1:10" ht="31.5" customHeight="1" x14ac:dyDescent="0.3">
      <c r="A9" s="152" t="s">
        <v>63</v>
      </c>
      <c r="B9" s="18">
        <v>200</v>
      </c>
      <c r="C9" s="15">
        <v>4.2300000000000004</v>
      </c>
      <c r="D9" s="15">
        <v>0.3</v>
      </c>
      <c r="E9" s="15">
        <v>0</v>
      </c>
      <c r="F9" s="15">
        <v>6.7</v>
      </c>
      <c r="G9" s="15">
        <v>27.9</v>
      </c>
      <c r="H9" s="18" t="s">
        <v>12</v>
      </c>
      <c r="I9" s="18" t="s">
        <v>64</v>
      </c>
      <c r="J9" s="85" t="s">
        <v>35</v>
      </c>
    </row>
    <row r="10" spans="1:10" ht="23.25" customHeight="1" x14ac:dyDescent="0.3">
      <c r="A10" s="151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0" s="8" customFormat="1" ht="46.5" customHeight="1" x14ac:dyDescent="0.25">
      <c r="A11" s="153" t="s">
        <v>51</v>
      </c>
      <c r="B11" s="18">
        <v>60</v>
      </c>
      <c r="C11" s="15">
        <v>5.49</v>
      </c>
      <c r="D11" s="15">
        <v>0.6</v>
      </c>
      <c r="E11" s="15">
        <v>3.1</v>
      </c>
      <c r="F11" s="15">
        <v>1.8</v>
      </c>
      <c r="G11" s="15">
        <v>37.6</v>
      </c>
      <c r="H11" s="18" t="s">
        <v>12</v>
      </c>
      <c r="I11" s="18" t="s">
        <v>22</v>
      </c>
    </row>
    <row r="12" spans="1:10" ht="18" customHeight="1" x14ac:dyDescent="0.3">
      <c r="A12" s="137" t="s">
        <v>18</v>
      </c>
      <c r="B12" s="26"/>
      <c r="C12" s="26">
        <f>SUM(C7:C11)</f>
        <v>73.02</v>
      </c>
      <c r="D12" s="26">
        <f>SUM(D7:D11)</f>
        <v>19.180000000000003</v>
      </c>
      <c r="E12" s="26">
        <f>SUM(E7:E11)</f>
        <v>16.600000000000001</v>
      </c>
      <c r="F12" s="26">
        <f>SUM(F7:F11)</f>
        <v>53.879999999999995</v>
      </c>
      <c r="G12" s="26">
        <f>SUM(G7:G11)</f>
        <v>449.77</v>
      </c>
      <c r="H12" s="10"/>
      <c r="I12" s="10"/>
    </row>
    <row r="13" spans="1:10" ht="21" customHeight="1" x14ac:dyDescent="0.3">
      <c r="A13" s="398" t="s">
        <v>19</v>
      </c>
      <c r="B13" s="361"/>
      <c r="C13" s="361"/>
      <c r="D13" s="361"/>
      <c r="E13" s="361"/>
      <c r="F13" s="361"/>
      <c r="G13" s="361"/>
      <c r="H13" s="361"/>
      <c r="I13" s="399"/>
    </row>
    <row r="14" spans="1:10" s="8" customFormat="1" ht="45" customHeight="1" x14ac:dyDescent="0.25">
      <c r="A14" s="118" t="s">
        <v>67</v>
      </c>
      <c r="B14" s="18">
        <v>60</v>
      </c>
      <c r="C14" s="15">
        <v>5</v>
      </c>
      <c r="D14" s="15">
        <v>1.25</v>
      </c>
      <c r="E14" s="15">
        <v>4.3</v>
      </c>
      <c r="F14" s="15">
        <v>7.1</v>
      </c>
      <c r="G14" s="15">
        <v>80.599999999999994</v>
      </c>
      <c r="H14" s="34" t="s">
        <v>76</v>
      </c>
      <c r="I14" s="18" t="s">
        <v>68</v>
      </c>
      <c r="J14" s="2" t="s">
        <v>69</v>
      </c>
    </row>
    <row r="15" spans="1:10" ht="30.75" customHeight="1" x14ac:dyDescent="0.3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ht="21" customHeight="1" x14ac:dyDescent="0.3">
      <c r="A16" s="135" t="s">
        <v>213</v>
      </c>
      <c r="B16" s="18">
        <v>150</v>
      </c>
      <c r="C16" s="15">
        <v>10</v>
      </c>
      <c r="D16" s="15">
        <v>2.5</v>
      </c>
      <c r="E16" s="15">
        <v>4</v>
      </c>
      <c r="F16" s="15">
        <v>19.8</v>
      </c>
      <c r="G16" s="15">
        <v>129.1</v>
      </c>
      <c r="H16" s="18" t="s">
        <v>73</v>
      </c>
      <c r="I16" s="18">
        <v>424</v>
      </c>
    </row>
    <row r="17" spans="1:10" ht="25.5" customHeight="1" x14ac:dyDescent="0.3">
      <c r="A17" s="135" t="s">
        <v>206</v>
      </c>
      <c r="B17" s="18">
        <v>100</v>
      </c>
      <c r="C17" s="18">
        <v>35</v>
      </c>
      <c r="D17" s="16">
        <v>13.93</v>
      </c>
      <c r="E17" s="16">
        <v>14.54</v>
      </c>
      <c r="F17" s="16">
        <v>0.75</v>
      </c>
      <c r="G17" s="16">
        <v>185.27</v>
      </c>
      <c r="H17" s="18" t="s">
        <v>12</v>
      </c>
      <c r="I17" s="114" t="s">
        <v>207</v>
      </c>
      <c r="J17" s="85" t="s">
        <v>40</v>
      </c>
    </row>
    <row r="18" spans="1:10" ht="21.75" customHeight="1" x14ac:dyDescent="0.3">
      <c r="A18" s="155" t="s">
        <v>23</v>
      </c>
      <c r="B18" s="14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5" t="s">
        <v>12</v>
      </c>
      <c r="I18" s="145" t="s">
        <v>24</v>
      </c>
      <c r="J18" s="85" t="s">
        <v>35</v>
      </c>
    </row>
    <row r="19" spans="1:10" ht="33" customHeight="1" x14ac:dyDescent="0.3">
      <c r="A19" s="21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0" ht="30.75" customHeight="1" x14ac:dyDescent="0.3">
      <c r="A20" s="139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0" ht="19.5" customHeight="1" x14ac:dyDescent="0.3">
      <c r="A21" s="137" t="s">
        <v>27</v>
      </c>
      <c r="B21" s="9"/>
      <c r="C21" s="26">
        <f>SUM(C14:C20)</f>
        <v>73</v>
      </c>
      <c r="D21" s="26">
        <f>SUM(D14:D20)</f>
        <v>31.75</v>
      </c>
      <c r="E21" s="26">
        <f>SUM(E14:E20)</f>
        <v>27.880000000000003</v>
      </c>
      <c r="F21" s="26">
        <f>SUM(F14:F20)</f>
        <v>116.96999999999998</v>
      </c>
      <c r="G21" s="26">
        <f>SUM(G14:G20)</f>
        <v>864.57</v>
      </c>
      <c r="H21" s="10"/>
      <c r="I21" s="99"/>
    </row>
    <row r="22" spans="1:10" x14ac:dyDescent="0.3">
      <c r="A22" s="140" t="s">
        <v>42</v>
      </c>
      <c r="B22" s="16"/>
      <c r="C22" s="16"/>
      <c r="D22" s="40">
        <f>D12+D21</f>
        <v>50.930000000000007</v>
      </c>
      <c r="E22" s="40">
        <f>E12+E21</f>
        <v>44.480000000000004</v>
      </c>
      <c r="F22" s="40">
        <f>F12+F21</f>
        <v>170.84999999999997</v>
      </c>
      <c r="G22" s="40">
        <f>G12+G21</f>
        <v>1314.3400000000001</v>
      </c>
      <c r="H22" s="16"/>
      <c r="I22" s="116"/>
      <c r="J22" s="141"/>
    </row>
    <row r="23" spans="1:10" ht="13.9" customHeight="1" x14ac:dyDescent="0.3">
      <c r="A23" s="132"/>
      <c r="B23" s="5"/>
      <c r="C23" s="6"/>
      <c r="D23" s="6"/>
      <c r="E23" s="6"/>
      <c r="F23" s="6"/>
      <c r="G23" s="6"/>
      <c r="H23" s="6"/>
      <c r="I23" s="6"/>
    </row>
    <row r="24" spans="1:10" x14ac:dyDescent="0.3">
      <c r="A24" s="397" t="s">
        <v>127</v>
      </c>
      <c r="B24" s="397"/>
      <c r="C24" s="397"/>
      <c r="D24" s="397"/>
      <c r="E24" s="397"/>
      <c r="F24" s="397"/>
      <c r="G24" s="397"/>
      <c r="H24" s="397"/>
      <c r="I24" s="397"/>
    </row>
    <row r="25" spans="1:10" x14ac:dyDescent="0.3">
      <c r="A25" s="132"/>
      <c r="B25" s="7"/>
      <c r="C25" s="362" t="s">
        <v>0</v>
      </c>
      <c r="D25" s="362"/>
      <c r="E25" s="362"/>
      <c r="F25" s="362"/>
      <c r="G25" s="362"/>
      <c r="H25" s="6"/>
      <c r="I25" s="6"/>
    </row>
    <row r="26" spans="1:10" x14ac:dyDescent="0.3">
      <c r="A26" s="360" t="s">
        <v>1</v>
      </c>
      <c r="B26" s="363" t="s">
        <v>2</v>
      </c>
      <c r="C26" s="363" t="s">
        <v>3</v>
      </c>
      <c r="D26" s="360" t="s">
        <v>4</v>
      </c>
      <c r="E26" s="360" t="s">
        <v>5</v>
      </c>
      <c r="F26" s="359" t="s">
        <v>6</v>
      </c>
      <c r="G26" s="360" t="s">
        <v>7</v>
      </c>
      <c r="H26" s="359" t="s">
        <v>8</v>
      </c>
      <c r="I26" s="359" t="s">
        <v>9</v>
      </c>
    </row>
    <row r="27" spans="1:10" x14ac:dyDescent="0.3">
      <c r="A27" s="360"/>
      <c r="B27" s="363"/>
      <c r="C27" s="363"/>
      <c r="D27" s="360"/>
      <c r="E27" s="360"/>
      <c r="F27" s="359"/>
      <c r="G27" s="360"/>
      <c r="H27" s="359"/>
      <c r="I27" s="359"/>
    </row>
    <row r="28" spans="1:10" x14ac:dyDescent="0.3">
      <c r="A28" s="360"/>
      <c r="B28" s="9" t="s">
        <v>10</v>
      </c>
      <c r="C28" s="363"/>
      <c r="D28" s="10" t="s">
        <v>10</v>
      </c>
      <c r="E28" s="10" t="s">
        <v>10</v>
      </c>
      <c r="F28" s="11" t="s">
        <v>10</v>
      </c>
      <c r="G28" s="10" t="s">
        <v>11</v>
      </c>
      <c r="H28" s="359"/>
      <c r="I28" s="359"/>
    </row>
    <row r="29" spans="1:10" ht="25.5" customHeight="1" x14ac:dyDescent="0.3">
      <c r="A29" s="157" t="s">
        <v>59</v>
      </c>
      <c r="B29" s="18">
        <v>180</v>
      </c>
      <c r="C29" s="15">
        <f>C7</f>
        <v>19.579999999999998</v>
      </c>
      <c r="D29" s="15">
        <v>3.69</v>
      </c>
      <c r="E29" s="15">
        <v>7.29</v>
      </c>
      <c r="F29" s="15">
        <v>23.76</v>
      </c>
      <c r="G29" s="15">
        <v>174.96</v>
      </c>
      <c r="H29" s="18" t="s">
        <v>12</v>
      </c>
      <c r="I29" s="18" t="s">
        <v>60</v>
      </c>
      <c r="J29" s="133" t="s">
        <v>35</v>
      </c>
    </row>
    <row r="30" spans="1:10" ht="25.5" customHeight="1" x14ac:dyDescent="0.3">
      <c r="A30" s="135" t="s">
        <v>61</v>
      </c>
      <c r="B30" s="18">
        <v>120</v>
      </c>
      <c r="C30" s="15">
        <f>C8</f>
        <v>39.020000000000003</v>
      </c>
      <c r="D30" s="15">
        <v>13.73</v>
      </c>
      <c r="E30" s="15">
        <v>7.64</v>
      </c>
      <c r="F30" s="15">
        <v>6.29</v>
      </c>
      <c r="G30" s="15">
        <v>147.29</v>
      </c>
      <c r="H30" s="18" t="s">
        <v>12</v>
      </c>
      <c r="I30" s="18" t="s">
        <v>62</v>
      </c>
      <c r="J30" s="2" t="s">
        <v>35</v>
      </c>
    </row>
    <row r="31" spans="1:10" ht="31.5" customHeight="1" x14ac:dyDescent="0.3">
      <c r="A31" s="21" t="s">
        <v>63</v>
      </c>
      <c r="B31" s="18">
        <v>200</v>
      </c>
      <c r="C31" s="15">
        <f>C9</f>
        <v>4.2300000000000004</v>
      </c>
      <c r="D31" s="15">
        <v>0.3</v>
      </c>
      <c r="E31" s="15">
        <v>0</v>
      </c>
      <c r="F31" s="15">
        <v>6.7</v>
      </c>
      <c r="G31" s="15">
        <v>27.9</v>
      </c>
      <c r="H31" s="18" t="s">
        <v>12</v>
      </c>
      <c r="I31" s="18" t="s">
        <v>64</v>
      </c>
      <c r="J31" s="85" t="s">
        <v>35</v>
      </c>
    </row>
    <row r="32" spans="1:10" ht="24" customHeight="1" x14ac:dyDescent="0.3">
      <c r="A32" s="13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s="8" customFormat="1" ht="46.5" customHeight="1" x14ac:dyDescent="0.25">
      <c r="A33" s="118" t="s">
        <v>51</v>
      </c>
      <c r="B33" s="18">
        <v>100</v>
      </c>
      <c r="C33" s="15">
        <f>C11</f>
        <v>5.49</v>
      </c>
      <c r="D33" s="15">
        <v>0.99</v>
      </c>
      <c r="E33" s="15">
        <v>5.15</v>
      </c>
      <c r="F33" s="15">
        <v>3</v>
      </c>
      <c r="G33" s="15">
        <v>62.42</v>
      </c>
      <c r="H33" s="18" t="s">
        <v>12</v>
      </c>
      <c r="I33" s="18" t="s">
        <v>22</v>
      </c>
    </row>
    <row r="34" spans="1:10" ht="21.75" customHeight="1" x14ac:dyDescent="0.3">
      <c r="A34" s="137" t="s">
        <v>18</v>
      </c>
      <c r="B34" s="26"/>
      <c r="C34" s="26">
        <f>SUM(C29:C33)</f>
        <v>73.02</v>
      </c>
      <c r="D34" s="26">
        <f>SUM(D29:D33)</f>
        <v>21.51</v>
      </c>
      <c r="E34" s="26">
        <f>SUM(E29:E33)</f>
        <v>20.880000000000003</v>
      </c>
      <c r="F34" s="26">
        <f>SUM(F29:F33)</f>
        <v>59.75</v>
      </c>
      <c r="G34" s="26">
        <f>SUM(G29:G33)</f>
        <v>518.16999999999996</v>
      </c>
      <c r="H34" s="10"/>
      <c r="I34" s="10"/>
    </row>
    <row r="35" spans="1:10" ht="22.5" customHeight="1" x14ac:dyDescent="0.3">
      <c r="A35" s="398" t="s">
        <v>19</v>
      </c>
      <c r="B35" s="361"/>
      <c r="C35" s="361"/>
      <c r="D35" s="361"/>
      <c r="E35" s="361"/>
      <c r="F35" s="361"/>
      <c r="G35" s="361"/>
      <c r="H35" s="361"/>
      <c r="I35" s="399"/>
    </row>
    <row r="36" spans="1:10" ht="39.75" customHeight="1" x14ac:dyDescent="0.3">
      <c r="A36" s="118" t="s">
        <v>67</v>
      </c>
      <c r="B36" s="18">
        <v>100</v>
      </c>
      <c r="C36" s="15">
        <f>C14</f>
        <v>5</v>
      </c>
      <c r="D36" s="15">
        <v>1.58</v>
      </c>
      <c r="E36" s="15">
        <v>4.99</v>
      </c>
      <c r="F36" s="15">
        <v>7.99</v>
      </c>
      <c r="G36" s="15">
        <v>83.2</v>
      </c>
      <c r="H36" s="158" t="s">
        <v>261</v>
      </c>
      <c r="I36" s="18" t="s">
        <v>68</v>
      </c>
      <c r="J36" s="2" t="s">
        <v>69</v>
      </c>
    </row>
    <row r="37" spans="1:10" ht="28.5" customHeight="1" x14ac:dyDescent="0.3">
      <c r="A37" s="100" t="s">
        <v>70</v>
      </c>
      <c r="B37" s="18">
        <v>300</v>
      </c>
      <c r="C37" s="15">
        <f t="shared" ref="C37:C42" si="0">C15</f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ht="25.5" customHeight="1" x14ac:dyDescent="0.3">
      <c r="A38" s="157" t="s">
        <v>213</v>
      </c>
      <c r="B38" s="18">
        <v>180</v>
      </c>
      <c r="C38" s="15">
        <f t="shared" si="0"/>
        <v>10</v>
      </c>
      <c r="D38" s="15">
        <v>3</v>
      </c>
      <c r="E38" s="15">
        <v>4.8</v>
      </c>
      <c r="F38" s="15">
        <v>23.76</v>
      </c>
      <c r="G38" s="15">
        <v>154.91999999999999</v>
      </c>
      <c r="H38" s="18" t="s">
        <v>73</v>
      </c>
      <c r="I38" s="18">
        <v>424</v>
      </c>
      <c r="J38" s="85" t="s">
        <v>35</v>
      </c>
    </row>
    <row r="39" spans="1:10" ht="27" customHeight="1" x14ac:dyDescent="0.3">
      <c r="A39" s="157" t="s">
        <v>206</v>
      </c>
      <c r="B39" s="18">
        <v>120</v>
      </c>
      <c r="C39" s="15">
        <f t="shared" si="0"/>
        <v>35</v>
      </c>
      <c r="D39" s="16">
        <v>13.93</v>
      </c>
      <c r="E39" s="16">
        <v>14.54</v>
      </c>
      <c r="F39" s="16">
        <v>0.75</v>
      </c>
      <c r="G39" s="16">
        <v>185.27</v>
      </c>
      <c r="H39" s="18" t="s">
        <v>12</v>
      </c>
      <c r="I39" s="16" t="s">
        <v>207</v>
      </c>
      <c r="J39" s="85" t="s">
        <v>40</v>
      </c>
    </row>
    <row r="40" spans="1:10" ht="27.75" customHeight="1" x14ac:dyDescent="0.3">
      <c r="A40" s="157" t="s">
        <v>23</v>
      </c>
      <c r="B40" s="18">
        <v>200</v>
      </c>
      <c r="C40" s="15">
        <f t="shared" si="0"/>
        <v>5</v>
      </c>
      <c r="D40" s="15">
        <v>0.6</v>
      </c>
      <c r="E40" s="15">
        <v>0</v>
      </c>
      <c r="F40" s="15">
        <v>22.8</v>
      </c>
      <c r="G40" s="15">
        <v>93.2</v>
      </c>
      <c r="H40" s="18" t="s">
        <v>12</v>
      </c>
      <c r="I40" s="18" t="s">
        <v>24</v>
      </c>
      <c r="J40" s="85" t="s">
        <v>35</v>
      </c>
    </row>
    <row r="41" spans="1:10" ht="34.5" customHeight="1" x14ac:dyDescent="0.3">
      <c r="A41" s="139" t="s">
        <v>25</v>
      </c>
      <c r="B41" s="18">
        <v>80</v>
      </c>
      <c r="C41" s="15">
        <f t="shared" si="0"/>
        <v>1.5</v>
      </c>
      <c r="D41" s="15">
        <v>6.5</v>
      </c>
      <c r="E41" s="15">
        <v>0.8</v>
      </c>
      <c r="F41" s="15">
        <v>33.799999999999997</v>
      </c>
      <c r="G41" s="15">
        <v>177.6</v>
      </c>
      <c r="H41" s="34" t="s">
        <v>26</v>
      </c>
      <c r="I41" s="18">
        <v>13003</v>
      </c>
      <c r="J41" s="85" t="s">
        <v>35</v>
      </c>
    </row>
    <row r="42" spans="1:10" ht="35.25" customHeight="1" x14ac:dyDescent="0.3">
      <c r="A42" s="139" t="s">
        <v>41</v>
      </c>
      <c r="B42" s="18">
        <v>30</v>
      </c>
      <c r="C42" s="15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18">
        <v>13002</v>
      </c>
      <c r="J42" s="85" t="s">
        <v>35</v>
      </c>
    </row>
    <row r="43" spans="1:10" ht="21.75" customHeight="1" x14ac:dyDescent="0.3">
      <c r="A43" s="137" t="s">
        <v>27</v>
      </c>
      <c r="B43" s="9"/>
      <c r="C43" s="26">
        <f>SUM(C36:C42)</f>
        <v>73</v>
      </c>
      <c r="D43" s="26">
        <f>SUM(D36:D42)</f>
        <v>34.869999999999997</v>
      </c>
      <c r="E43" s="26">
        <f>SUM(E36:E42)</f>
        <v>31.34</v>
      </c>
      <c r="F43" s="26">
        <f>SUM(F36:F42)</f>
        <v>130.88</v>
      </c>
      <c r="G43" s="26">
        <f>SUM(G36:G42)</f>
        <v>956.09</v>
      </c>
      <c r="H43" s="10"/>
      <c r="I43" s="10"/>
    </row>
    <row r="44" spans="1:10" ht="21.75" customHeight="1" x14ac:dyDescent="0.3">
      <c r="A44" s="140" t="s">
        <v>42</v>
      </c>
      <c r="B44" s="16"/>
      <c r="C44" s="40">
        <f>C34+C43</f>
        <v>146.01999999999998</v>
      </c>
      <c r="D44" s="40">
        <f>D34+D43</f>
        <v>56.379999999999995</v>
      </c>
      <c r="E44" s="40">
        <f>E34+E43</f>
        <v>52.22</v>
      </c>
      <c r="F44" s="40">
        <f>F34+F43</f>
        <v>190.63</v>
      </c>
      <c r="G44" s="40">
        <f>G34+G43</f>
        <v>1474.26</v>
      </c>
      <c r="H44" s="16"/>
      <c r="I44" s="116"/>
      <c r="J44" s="141"/>
    </row>
  </sheetData>
  <mergeCells count="24">
    <mergeCell ref="A13:I13"/>
    <mergeCell ref="D4:D5"/>
    <mergeCell ref="I26:I28"/>
    <mergeCell ref="C26:C28"/>
    <mergeCell ref="C25:G25"/>
    <mergeCell ref="A26:A28"/>
    <mergeCell ref="H26:H28"/>
    <mergeCell ref="A35:I35"/>
    <mergeCell ref="A24:I24"/>
    <mergeCell ref="B26:B27"/>
    <mergeCell ref="G26:G27"/>
    <mergeCell ref="F26:F27"/>
    <mergeCell ref="E26:E27"/>
    <mergeCell ref="D26:D27"/>
    <mergeCell ref="A2:I2"/>
    <mergeCell ref="I4:I6"/>
    <mergeCell ref="E4:E5"/>
    <mergeCell ref="B4:B5"/>
    <mergeCell ref="F4:F5"/>
    <mergeCell ref="H4:H6"/>
    <mergeCell ref="A4:A6"/>
    <mergeCell ref="C4:C6"/>
    <mergeCell ref="G4:G5"/>
    <mergeCell ref="C3:G3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843"/>
  <sheetViews>
    <sheetView topLeftCell="A28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66" t="s">
        <v>209</v>
      </c>
      <c r="B1" s="366"/>
      <c r="C1" s="366"/>
      <c r="D1" s="366"/>
      <c r="E1" s="366"/>
      <c r="F1" s="366"/>
      <c r="G1" s="366"/>
      <c r="H1" s="366"/>
      <c r="I1" s="366"/>
      <c r="J1" s="366" t="s">
        <v>208</v>
      </c>
      <c r="K1" s="366"/>
      <c r="L1" s="366"/>
    </row>
    <row r="2" spans="1:12" ht="19.5" customHeight="1" x14ac:dyDescent="0.2">
      <c r="A2" s="379" t="s">
        <v>1</v>
      </c>
      <c r="B2" s="379" t="s">
        <v>129</v>
      </c>
      <c r="C2" s="379" t="s">
        <v>130</v>
      </c>
      <c r="D2" s="386" t="s">
        <v>131</v>
      </c>
      <c r="E2" s="386" t="s">
        <v>132</v>
      </c>
      <c r="F2" s="373" t="s">
        <v>133</v>
      </c>
      <c r="G2" s="373" t="s">
        <v>134</v>
      </c>
      <c r="H2" s="375" t="s">
        <v>135</v>
      </c>
      <c r="I2" s="375"/>
      <c r="J2" s="375"/>
      <c r="K2" s="375"/>
      <c r="L2" s="375"/>
    </row>
    <row r="3" spans="1:12" ht="13.5" customHeight="1" x14ac:dyDescent="0.2">
      <c r="A3" s="379"/>
      <c r="B3" s="379"/>
      <c r="C3" s="379"/>
      <c r="D3" s="386"/>
      <c r="E3" s="386"/>
      <c r="F3" s="373"/>
      <c r="G3" s="37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74" t="s">
        <v>210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</row>
    <row r="5" spans="1:12" ht="13.5" customHeight="1" x14ac:dyDescent="0.2">
      <c r="A5" s="367" t="s">
        <v>59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9"/>
    </row>
    <row r="6" spans="1:12" ht="15.75" customHeight="1" x14ac:dyDescent="0.2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83" t="s">
        <v>29</v>
      </c>
      <c r="D10" s="368"/>
      <c r="E10" s="368"/>
      <c r="F10" s="369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80" t="s">
        <v>61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 spans="1:12" s="55" customFormat="1" ht="19.5" customHeight="1" x14ac:dyDescent="0.25">
      <c r="A12" s="67" t="s">
        <v>211</v>
      </c>
      <c r="B12" s="52">
        <v>177.35</v>
      </c>
      <c r="C12" s="52">
        <v>125.56</v>
      </c>
      <c r="D12" s="47">
        <v>142</v>
      </c>
      <c r="E12" s="159">
        <f>D12/100*35+D12</f>
        <v>191.7</v>
      </c>
      <c r="F12" s="159">
        <f t="shared" ref="F12:F18" si="0">(B12*E12)/1000</f>
        <v>33.997994999999996</v>
      </c>
      <c r="G12" s="80"/>
      <c r="H12" s="80"/>
      <c r="I12" s="80"/>
      <c r="J12" s="80"/>
      <c r="K12" s="80"/>
      <c r="L12" s="80"/>
    </row>
    <row r="13" spans="1:12" s="55" customFormat="1" ht="19.5" customHeight="1" x14ac:dyDescent="0.25">
      <c r="A13" s="67" t="s">
        <v>161</v>
      </c>
      <c r="B13" s="52">
        <v>12.2</v>
      </c>
      <c r="C13" s="52">
        <v>10.25</v>
      </c>
      <c r="D13" s="52">
        <v>24</v>
      </c>
      <c r="E13" s="159">
        <f t="shared" ref="E13:E18" si="1">D13/100*35+D13</f>
        <v>32.4</v>
      </c>
      <c r="F13" s="51">
        <f t="shared" si="0"/>
        <v>0.39527999999999996</v>
      </c>
      <c r="G13" s="80"/>
      <c r="H13" s="80"/>
      <c r="I13" s="80"/>
      <c r="J13" s="80"/>
      <c r="K13" s="80"/>
      <c r="L13" s="80"/>
    </row>
    <row r="14" spans="1:12" s="55" customFormat="1" ht="19.5" customHeight="1" x14ac:dyDescent="0.25">
      <c r="A14" s="67" t="s">
        <v>162</v>
      </c>
      <c r="B14" s="52">
        <v>21.9</v>
      </c>
      <c r="C14" s="52">
        <v>17.52</v>
      </c>
      <c r="D14" s="47">
        <v>72</v>
      </c>
      <c r="E14" s="159">
        <f t="shared" si="1"/>
        <v>97.2</v>
      </c>
      <c r="F14" s="51">
        <f t="shared" si="0"/>
        <v>2.1286799999999997</v>
      </c>
      <c r="G14" s="80"/>
      <c r="H14" s="80"/>
      <c r="I14" s="80"/>
      <c r="J14" s="80"/>
      <c r="K14" s="80"/>
      <c r="L14" s="80"/>
    </row>
    <row r="15" spans="1:12" s="55" customFormat="1" ht="19.5" customHeight="1" x14ac:dyDescent="0.25">
      <c r="A15" s="67" t="s">
        <v>193</v>
      </c>
      <c r="B15" s="52">
        <v>6.3</v>
      </c>
      <c r="C15" s="52">
        <v>6.3</v>
      </c>
      <c r="D15" s="47">
        <v>144</v>
      </c>
      <c r="E15" s="159">
        <f t="shared" si="1"/>
        <v>194.4</v>
      </c>
      <c r="F15" s="51">
        <f t="shared" si="0"/>
        <v>1.22472</v>
      </c>
      <c r="G15" s="80"/>
      <c r="H15" s="80"/>
      <c r="I15" s="80"/>
      <c r="J15" s="80"/>
      <c r="K15" s="80"/>
      <c r="L15" s="80"/>
    </row>
    <row r="16" spans="1:12" s="55" customFormat="1" ht="19.5" customHeight="1" x14ac:dyDescent="0.25">
      <c r="A16" s="67" t="s">
        <v>141</v>
      </c>
      <c r="B16" s="52">
        <v>1.8</v>
      </c>
      <c r="C16" s="52">
        <v>1.8</v>
      </c>
      <c r="D16" s="47">
        <v>55</v>
      </c>
      <c r="E16" s="159">
        <f t="shared" si="1"/>
        <v>74.25</v>
      </c>
      <c r="F16" s="51">
        <f t="shared" si="0"/>
        <v>0.13365000000000002</v>
      </c>
      <c r="G16" s="80"/>
      <c r="H16" s="80"/>
      <c r="I16" s="80"/>
      <c r="J16" s="80"/>
      <c r="K16" s="80"/>
      <c r="L16" s="80"/>
    </row>
    <row r="17" spans="1:12" s="55" customFormat="1" ht="19.5" customHeight="1" x14ac:dyDescent="0.25">
      <c r="A17" s="67" t="s">
        <v>167</v>
      </c>
      <c r="B17" s="52">
        <v>5.3</v>
      </c>
      <c r="C17" s="52">
        <v>5.3</v>
      </c>
      <c r="D17" s="47">
        <v>157</v>
      </c>
      <c r="E17" s="159">
        <f t="shared" si="1"/>
        <v>211.95</v>
      </c>
      <c r="F17" s="51">
        <f t="shared" si="0"/>
        <v>1.1233349999999998</v>
      </c>
      <c r="G17" s="80"/>
      <c r="H17" s="80"/>
      <c r="I17" s="80"/>
      <c r="J17" s="80"/>
      <c r="K17" s="80"/>
      <c r="L17" s="80"/>
    </row>
    <row r="18" spans="1:12" s="55" customFormat="1" ht="19.5" customHeight="1" x14ac:dyDescent="0.25">
      <c r="A18" s="67" t="s">
        <v>168</v>
      </c>
      <c r="B18" s="52">
        <v>0.7</v>
      </c>
      <c r="C18" s="52">
        <v>0.7</v>
      </c>
      <c r="D18" s="49">
        <v>17</v>
      </c>
      <c r="E18" s="159">
        <f t="shared" si="1"/>
        <v>22.95</v>
      </c>
      <c r="F18" s="50">
        <f t="shared" si="0"/>
        <v>1.6064999999999999E-2</v>
      </c>
      <c r="G18" s="64"/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ht="13.5" customHeight="1" x14ac:dyDescent="0.2">
      <c r="A19" s="147" t="s">
        <v>143</v>
      </c>
      <c r="B19" s="57"/>
      <c r="C19" s="401" t="s">
        <v>212</v>
      </c>
      <c r="D19" s="402"/>
      <c r="E19" s="402"/>
      <c r="F19" s="403"/>
      <c r="G19" s="160">
        <f>F12+F13+F14+F15+F16+F17+F18</f>
        <v>39.019724999999994</v>
      </c>
      <c r="H19" s="73">
        <v>5.34</v>
      </c>
      <c r="I19" s="73">
        <v>11.23</v>
      </c>
      <c r="J19" s="73">
        <v>35.1</v>
      </c>
      <c r="K19" s="73">
        <v>263</v>
      </c>
      <c r="L19" s="52">
        <v>1.23</v>
      </c>
    </row>
    <row r="20" spans="1:12" s="66" customFormat="1" ht="15.75" customHeight="1" x14ac:dyDescent="0.2">
      <c r="A20" s="367" t="s">
        <v>51</v>
      </c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9"/>
    </row>
    <row r="21" spans="1:12" s="66" customFormat="1" ht="15.75" customHeight="1" x14ac:dyDescent="0.2">
      <c r="A21" s="67" t="s">
        <v>218</v>
      </c>
      <c r="B21" s="52">
        <v>67.8</v>
      </c>
      <c r="C21" s="52">
        <v>60</v>
      </c>
      <c r="D21" s="47">
        <v>60</v>
      </c>
      <c r="E21" s="52">
        <f>D21/100*35+D21</f>
        <v>81</v>
      </c>
      <c r="F21" s="51">
        <f>(B21*E21)/1000</f>
        <v>5.4918000000000005</v>
      </c>
      <c r="G21" s="62"/>
      <c r="H21" s="71"/>
      <c r="I21" s="71"/>
      <c r="J21" s="71"/>
      <c r="K21" s="71"/>
      <c r="L21" s="71"/>
    </row>
    <row r="22" spans="1:12" x14ac:dyDescent="0.2">
      <c r="A22" s="161" t="s">
        <v>143</v>
      </c>
      <c r="B22" s="381">
        <v>60</v>
      </c>
      <c r="C22" s="382"/>
      <c r="D22" s="73"/>
      <c r="E22" s="52"/>
      <c r="F22" s="51"/>
      <c r="G22" s="62">
        <f>F21</f>
        <v>5.4918000000000005</v>
      </c>
      <c r="H22" s="41"/>
      <c r="I22" s="41"/>
      <c r="J22" s="41"/>
      <c r="K22" s="41"/>
      <c r="L22" s="41"/>
    </row>
    <row r="23" spans="1:12" ht="18.75" customHeight="1" x14ac:dyDescent="0.2">
      <c r="A23" s="367" t="s">
        <v>151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9"/>
    </row>
    <row r="24" spans="1:12" ht="16.5" customHeight="1" x14ac:dyDescent="0.2">
      <c r="A24" s="46" t="s">
        <v>146</v>
      </c>
      <c r="B24" s="47">
        <v>2</v>
      </c>
      <c r="C24" s="48">
        <v>2</v>
      </c>
      <c r="D24" s="49">
        <v>320</v>
      </c>
      <c r="E24" s="49">
        <f>D24/100*35+D24</f>
        <v>432</v>
      </c>
      <c r="F24" s="50">
        <f>(B24*E24)/1000</f>
        <v>0.86399999999999999</v>
      </c>
      <c r="G24" s="51"/>
      <c r="H24" s="52"/>
      <c r="I24" s="52"/>
      <c r="J24" s="52"/>
      <c r="K24" s="52"/>
      <c r="L24" s="52"/>
    </row>
    <row r="25" spans="1:12" ht="14.25" customHeight="1" x14ac:dyDescent="0.2">
      <c r="A25" s="46" t="s">
        <v>147</v>
      </c>
      <c r="B25" s="47">
        <v>25</v>
      </c>
      <c r="C25" s="48">
        <v>25</v>
      </c>
      <c r="D25" s="49">
        <v>55</v>
      </c>
      <c r="E25" s="49">
        <f>D25/100*35+D25</f>
        <v>74.25</v>
      </c>
      <c r="F25" s="50">
        <f>(B25*E25)/1000</f>
        <v>1.85625</v>
      </c>
      <c r="G25" s="62"/>
      <c r="H25" s="52">
        <v>7.0000000000000007E-2</v>
      </c>
      <c r="I25" s="52">
        <v>0.02</v>
      </c>
      <c r="J25" s="52">
        <v>15</v>
      </c>
      <c r="K25" s="52">
        <v>60</v>
      </c>
      <c r="L25" s="52"/>
    </row>
    <row r="26" spans="1:12" ht="14.25" customHeight="1" x14ac:dyDescent="0.2">
      <c r="A26" s="46" t="s">
        <v>152</v>
      </c>
      <c r="B26" s="47">
        <v>8</v>
      </c>
      <c r="C26" s="49">
        <v>7.2</v>
      </c>
      <c r="D26" s="49">
        <v>140</v>
      </c>
      <c r="E26" s="49">
        <f>D26/100*35+D26</f>
        <v>189</v>
      </c>
      <c r="F26" s="50">
        <f>(B26*E26)/1000</f>
        <v>1.512</v>
      </c>
      <c r="G26" s="62"/>
      <c r="H26" s="52"/>
      <c r="I26" s="52"/>
      <c r="J26" s="52"/>
      <c r="K26" s="52"/>
      <c r="L26" s="52"/>
    </row>
    <row r="27" spans="1:12" ht="13.5" customHeight="1" x14ac:dyDescent="0.2">
      <c r="A27" s="53" t="s">
        <v>143</v>
      </c>
      <c r="B27" s="47"/>
      <c r="C27" s="367">
        <v>200</v>
      </c>
      <c r="D27" s="368"/>
      <c r="E27" s="368"/>
      <c r="F27" s="369"/>
      <c r="G27" s="54">
        <f>F24+F25+F26</f>
        <v>4.2322500000000005</v>
      </c>
      <c r="H27" s="52">
        <v>5.34</v>
      </c>
      <c r="I27" s="52">
        <v>11.23</v>
      </c>
      <c r="J27" s="52">
        <v>35.1</v>
      </c>
      <c r="K27" s="52">
        <v>263</v>
      </c>
      <c r="L27" s="52">
        <v>1.23</v>
      </c>
    </row>
    <row r="28" spans="1:12" s="63" customFormat="1" ht="16.5" customHeight="1" x14ac:dyDescent="0.25">
      <c r="A28" s="383" t="s">
        <v>16</v>
      </c>
      <c r="B28" s="384"/>
      <c r="C28" s="384"/>
      <c r="D28" s="368"/>
      <c r="E28" s="368"/>
      <c r="F28" s="368"/>
      <c r="G28" s="368"/>
      <c r="H28" s="368"/>
      <c r="I28" s="368"/>
      <c r="J28" s="368"/>
      <c r="K28" s="368"/>
      <c r="L28" s="369"/>
    </row>
    <row r="29" spans="1:12" s="63" customFormat="1" ht="18" customHeight="1" x14ac:dyDescent="0.25">
      <c r="A29" s="46" t="s">
        <v>148</v>
      </c>
      <c r="B29" s="47">
        <v>60</v>
      </c>
      <c r="C29" s="48">
        <v>60</v>
      </c>
      <c r="D29" s="49">
        <v>58</v>
      </c>
      <c r="E29" s="49">
        <f>D29/100*35+D29</f>
        <v>78.3</v>
      </c>
      <c r="F29" s="50">
        <f>(B29*E29)/1000</f>
        <v>4.6980000000000004</v>
      </c>
      <c r="G29" s="64">
        <f>F29</f>
        <v>4.6980000000000004</v>
      </c>
      <c r="H29" s="52">
        <v>8</v>
      </c>
      <c r="I29" s="52">
        <v>1</v>
      </c>
      <c r="J29" s="52">
        <v>53</v>
      </c>
      <c r="K29" s="52">
        <v>250</v>
      </c>
      <c r="L29" s="52"/>
    </row>
    <row r="30" spans="1:12" ht="17.25" customHeight="1" x14ac:dyDescent="0.2">
      <c r="A30" s="376"/>
      <c r="B30" s="377"/>
      <c r="C30" s="377"/>
      <c r="D30" s="378"/>
      <c r="E30" s="65"/>
      <c r="F30" s="62"/>
      <c r="G30" s="62">
        <f>G10+G19+G27+G29+G22</f>
        <v>73.017989999999998</v>
      </c>
      <c r="H30" s="62">
        <f>H10+H19+H27+H29</f>
        <v>24.02</v>
      </c>
      <c r="I30" s="62">
        <f>I10+I19+I27+I29</f>
        <v>34.69</v>
      </c>
      <c r="J30" s="62">
        <f>J10+J19+J27+J29</f>
        <v>158.30000000000001</v>
      </c>
      <c r="K30" s="62">
        <f>K10+K19+K27+K29</f>
        <v>1039</v>
      </c>
      <c r="L30" s="62">
        <f>L10+L19+L27+L29</f>
        <v>3.69</v>
      </c>
    </row>
    <row r="31" spans="1:12" ht="16.5" customHeight="1" x14ac:dyDescent="0.3">
      <c r="A31" s="387" t="s">
        <v>154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</row>
    <row r="32" spans="1:12" s="66" customFormat="1" x14ac:dyDescent="0.2">
      <c r="A32" s="367" t="s">
        <v>67</v>
      </c>
      <c r="B32" s="368"/>
      <c r="C32" s="368"/>
      <c r="D32" s="368"/>
      <c r="E32" s="368"/>
      <c r="F32" s="368"/>
      <c r="G32" s="368"/>
      <c r="H32" s="368"/>
      <c r="I32" s="368"/>
      <c r="J32" s="368"/>
      <c r="K32" s="368"/>
      <c r="L32" s="369"/>
    </row>
    <row r="33" spans="1:12" s="162" customFormat="1" x14ac:dyDescent="0.2">
      <c r="A33" s="46" t="s">
        <v>162</v>
      </c>
      <c r="B33" s="47">
        <v>110</v>
      </c>
      <c r="C33" s="47">
        <v>100</v>
      </c>
      <c r="D33" s="52">
        <v>30</v>
      </c>
      <c r="E33" s="52">
        <f>D33/100*35+D33</f>
        <v>40.5</v>
      </c>
      <c r="F33" s="51">
        <f>(B33*E33)/1000</f>
        <v>4.4550000000000001</v>
      </c>
      <c r="G33" s="51"/>
      <c r="H33" s="69"/>
      <c r="I33" s="69"/>
      <c r="J33" s="69"/>
      <c r="K33" s="69"/>
      <c r="L33" s="69"/>
    </row>
    <row r="34" spans="1:12" s="162" customFormat="1" x14ac:dyDescent="0.2">
      <c r="A34" s="71" t="s">
        <v>157</v>
      </c>
      <c r="B34" s="47">
        <v>3</v>
      </c>
      <c r="C34" s="47">
        <v>3</v>
      </c>
      <c r="D34" s="47">
        <v>157</v>
      </c>
      <c r="E34" s="52">
        <f>D34/100*35+D34</f>
        <v>211.95</v>
      </c>
      <c r="F34" s="51">
        <f>(B34*E34)/1000</f>
        <v>0.63584999999999992</v>
      </c>
      <c r="G34" s="62"/>
      <c r="H34" s="71"/>
      <c r="I34" s="71"/>
      <c r="J34" s="71"/>
      <c r="K34" s="71"/>
      <c r="L34" s="71"/>
    </row>
    <row r="35" spans="1:12" s="162" customFormat="1" x14ac:dyDescent="0.2">
      <c r="A35" s="71" t="s">
        <v>141</v>
      </c>
      <c r="B35" s="163">
        <v>1</v>
      </c>
      <c r="C35" s="47">
        <v>1</v>
      </c>
      <c r="D35" s="47">
        <v>55</v>
      </c>
      <c r="E35" s="52">
        <f>D35/100*35+D35</f>
        <v>74.25</v>
      </c>
      <c r="F35" s="51">
        <f>(B35*E35)/1000</f>
        <v>7.4249999999999997E-2</v>
      </c>
      <c r="G35" s="62"/>
      <c r="H35" s="71"/>
      <c r="I35" s="71"/>
      <c r="J35" s="71"/>
      <c r="K35" s="71"/>
      <c r="L35" s="71"/>
    </row>
    <row r="36" spans="1:12" s="66" customFormat="1" x14ac:dyDescent="0.2">
      <c r="A36" s="67" t="s">
        <v>168</v>
      </c>
      <c r="B36" s="52">
        <v>0.2</v>
      </c>
      <c r="C36" s="52">
        <v>0.2</v>
      </c>
      <c r="D36" s="70">
        <v>17</v>
      </c>
      <c r="E36" s="52">
        <f>D36/100*35+D36</f>
        <v>22.95</v>
      </c>
      <c r="F36" s="51">
        <f>(B36*E36)/1000</f>
        <v>4.5899999999999995E-3</v>
      </c>
      <c r="G36" s="62"/>
      <c r="H36" s="71"/>
      <c r="I36" s="71"/>
      <c r="J36" s="71"/>
      <c r="K36" s="71"/>
      <c r="L36" s="71"/>
    </row>
    <row r="37" spans="1:12" x14ac:dyDescent="0.2">
      <c r="A37" s="72" t="s">
        <v>143</v>
      </c>
      <c r="B37" s="381" t="s">
        <v>186</v>
      </c>
      <c r="C37" s="382"/>
      <c r="D37" s="52"/>
      <c r="E37" s="52"/>
      <c r="F37" s="51"/>
      <c r="G37" s="62">
        <v>10</v>
      </c>
      <c r="H37" s="41"/>
      <c r="I37" s="41"/>
      <c r="J37" s="41"/>
      <c r="K37" s="41"/>
      <c r="L37" s="41"/>
    </row>
    <row r="38" spans="1:12" ht="15.75" customHeight="1" x14ac:dyDescent="0.2">
      <c r="A38" s="367" t="s">
        <v>70</v>
      </c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369"/>
    </row>
    <row r="39" spans="1:12" ht="15" x14ac:dyDescent="0.2">
      <c r="A39" s="164" t="s">
        <v>159</v>
      </c>
      <c r="B39" s="165">
        <v>50</v>
      </c>
      <c r="C39" s="165">
        <v>36</v>
      </c>
      <c r="D39" s="52">
        <v>45</v>
      </c>
      <c r="E39" s="52">
        <f t="shared" ref="E39:E44" si="2">D39/100*35+D39</f>
        <v>60.75</v>
      </c>
      <c r="F39" s="51">
        <f>(B39*E39)/1000</f>
        <v>3.0375000000000001</v>
      </c>
      <c r="G39" s="51"/>
      <c r="H39" s="41"/>
      <c r="I39" s="41"/>
      <c r="J39" s="41"/>
      <c r="K39" s="41"/>
      <c r="L39" s="41"/>
    </row>
    <row r="40" spans="1:12" ht="15" x14ac:dyDescent="0.2">
      <c r="A40" s="164" t="s">
        <v>162</v>
      </c>
      <c r="B40" s="165">
        <v>15</v>
      </c>
      <c r="C40" s="165">
        <v>12</v>
      </c>
      <c r="D40" s="52">
        <v>30</v>
      </c>
      <c r="E40" s="52">
        <f t="shared" si="2"/>
        <v>40.5</v>
      </c>
      <c r="F40" s="51">
        <f t="shared" ref="F40:F45" si="3">(B40*E40)/1000</f>
        <v>0.60750000000000004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161</v>
      </c>
      <c r="B41" s="165">
        <v>19</v>
      </c>
      <c r="C41" s="165">
        <v>15.96</v>
      </c>
      <c r="D41" s="52">
        <v>24</v>
      </c>
      <c r="E41" s="52">
        <f t="shared" si="2"/>
        <v>32.4</v>
      </c>
      <c r="F41" s="51">
        <f t="shared" si="3"/>
        <v>0.61560000000000004</v>
      </c>
      <c r="G41" s="51"/>
      <c r="H41" s="41"/>
      <c r="I41" s="41"/>
      <c r="J41" s="41"/>
      <c r="K41" s="41"/>
      <c r="L41" s="41"/>
    </row>
    <row r="42" spans="1:12" ht="16.5" x14ac:dyDescent="0.2">
      <c r="A42" s="77" t="s">
        <v>201</v>
      </c>
      <c r="B42" s="126">
        <v>3</v>
      </c>
      <c r="C42" s="126">
        <v>3</v>
      </c>
      <c r="D42" s="52">
        <v>157</v>
      </c>
      <c r="E42" s="52">
        <f t="shared" si="2"/>
        <v>211.95</v>
      </c>
      <c r="F42" s="51">
        <f t="shared" si="3"/>
        <v>0.63584999999999992</v>
      </c>
      <c r="G42" s="51"/>
      <c r="H42" s="41"/>
      <c r="I42" s="41"/>
      <c r="J42" s="41"/>
      <c r="K42" s="41"/>
      <c r="L42" s="41"/>
    </row>
    <row r="43" spans="1:12" ht="16.5" x14ac:dyDescent="0.2">
      <c r="A43" s="77" t="s">
        <v>160</v>
      </c>
      <c r="B43" s="165">
        <v>35</v>
      </c>
      <c r="C43" s="165">
        <v>35</v>
      </c>
      <c r="D43" s="52">
        <v>32</v>
      </c>
      <c r="E43" s="52">
        <f t="shared" si="2"/>
        <v>43.2</v>
      </c>
      <c r="F43" s="51">
        <f t="shared" si="3"/>
        <v>1.512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168</v>
      </c>
      <c r="B44" s="126">
        <v>0.25</v>
      </c>
      <c r="C44" s="126">
        <v>0.25</v>
      </c>
      <c r="D44" s="52">
        <v>17</v>
      </c>
      <c r="E44" s="52">
        <f t="shared" si="2"/>
        <v>22.95</v>
      </c>
      <c r="F44" s="51">
        <f t="shared" si="3"/>
        <v>5.7374999999999995E-3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173</v>
      </c>
      <c r="B45" s="126">
        <v>150</v>
      </c>
      <c r="C45" s="126">
        <v>150</v>
      </c>
      <c r="D45" s="52"/>
      <c r="E45" s="52"/>
      <c r="F45" s="51">
        <f t="shared" si="3"/>
        <v>0</v>
      </c>
      <c r="G45" s="51"/>
      <c r="H45" s="41"/>
      <c r="I45" s="41"/>
      <c r="J45" s="41"/>
      <c r="K45" s="41"/>
      <c r="L45" s="41"/>
    </row>
    <row r="46" spans="1:12" x14ac:dyDescent="0.2">
      <c r="A46" s="79" t="s">
        <v>143</v>
      </c>
      <c r="B46" s="400" t="s">
        <v>185</v>
      </c>
      <c r="C46" s="400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x14ac:dyDescent="0.2">
      <c r="A47" s="367" t="s">
        <v>213</v>
      </c>
      <c r="B47" s="368"/>
      <c r="C47" s="368"/>
      <c r="D47" s="368"/>
      <c r="E47" s="368"/>
      <c r="F47" s="368"/>
      <c r="G47" s="368"/>
      <c r="H47" s="368"/>
      <c r="I47" s="368"/>
      <c r="J47" s="368"/>
      <c r="K47" s="368"/>
      <c r="L47" s="369"/>
    </row>
    <row r="48" spans="1:12" x14ac:dyDescent="0.2">
      <c r="A48" s="67" t="s">
        <v>159</v>
      </c>
      <c r="B48" s="126">
        <v>200</v>
      </c>
      <c r="C48" s="126">
        <v>170</v>
      </c>
      <c r="D48" s="52">
        <v>45</v>
      </c>
      <c r="E48" s="52">
        <f>D48/100*30+D48</f>
        <v>58.5</v>
      </c>
      <c r="F48" s="51">
        <f>(B48*E48)/1000</f>
        <v>11.7</v>
      </c>
      <c r="G48" s="51"/>
      <c r="H48" s="41"/>
      <c r="I48" s="41"/>
      <c r="J48" s="41"/>
      <c r="K48" s="41"/>
      <c r="L48" s="41"/>
    </row>
    <row r="49" spans="1:12" x14ac:dyDescent="0.2">
      <c r="A49" s="67" t="s">
        <v>142</v>
      </c>
      <c r="B49" s="126">
        <v>5</v>
      </c>
      <c r="C49" s="126">
        <v>5</v>
      </c>
      <c r="D49" s="52">
        <v>395.5</v>
      </c>
      <c r="E49" s="52">
        <f>D49/100*30+D49</f>
        <v>514.15</v>
      </c>
      <c r="F49" s="51">
        <f t="shared" ref="F49:F55" si="4">(B49*E49)/1000</f>
        <v>2.5707499999999999</v>
      </c>
      <c r="G49" s="51"/>
      <c r="H49" s="41"/>
      <c r="I49" s="41"/>
      <c r="J49" s="41"/>
      <c r="K49" s="41"/>
      <c r="L49" s="41"/>
    </row>
    <row r="50" spans="1:12" x14ac:dyDescent="0.2">
      <c r="A50" s="67" t="s">
        <v>168</v>
      </c>
      <c r="B50" s="126">
        <v>0.7</v>
      </c>
      <c r="C50" s="126">
        <v>0.7</v>
      </c>
      <c r="D50" s="52">
        <v>17</v>
      </c>
      <c r="E50" s="52">
        <f>D50/100*30+D50</f>
        <v>22.1</v>
      </c>
      <c r="F50" s="51">
        <f t="shared" si="4"/>
        <v>1.5470000000000001E-2</v>
      </c>
      <c r="G50" s="51"/>
      <c r="H50" s="41"/>
      <c r="I50" s="41"/>
      <c r="J50" s="41"/>
      <c r="K50" s="41"/>
      <c r="L50" s="41"/>
    </row>
    <row r="51" spans="1:12" x14ac:dyDescent="0.2">
      <c r="A51" s="79" t="s">
        <v>143</v>
      </c>
      <c r="B51" s="400" t="s">
        <v>187</v>
      </c>
      <c r="C51" s="400"/>
      <c r="D51" s="52"/>
      <c r="E51" s="52"/>
      <c r="F51" s="51"/>
      <c r="G51" s="51">
        <v>15</v>
      </c>
      <c r="H51" s="41"/>
      <c r="I51" s="41"/>
      <c r="J51" s="41"/>
      <c r="K51" s="41"/>
      <c r="L51" s="41"/>
    </row>
    <row r="52" spans="1:12" x14ac:dyDescent="0.2">
      <c r="A52" s="383" t="s">
        <v>206</v>
      </c>
      <c r="B52" s="384"/>
      <c r="C52" s="384"/>
      <c r="D52" s="384"/>
      <c r="E52" s="384"/>
      <c r="F52" s="384"/>
      <c r="G52" s="384"/>
      <c r="H52" s="384"/>
      <c r="I52" s="384"/>
      <c r="J52" s="384"/>
      <c r="K52" s="384"/>
      <c r="L52" s="385"/>
    </row>
    <row r="53" spans="1:12" x14ac:dyDescent="0.2">
      <c r="A53" s="166" t="s">
        <v>175</v>
      </c>
      <c r="B53" s="167">
        <v>123.4</v>
      </c>
      <c r="C53" s="167">
        <v>111.06</v>
      </c>
      <c r="D53" s="52">
        <v>184</v>
      </c>
      <c r="E53" s="52">
        <f>D53/100*30+D53</f>
        <v>239.2</v>
      </c>
      <c r="F53" s="51">
        <f t="shared" si="4"/>
        <v>29.51728</v>
      </c>
      <c r="G53" s="51"/>
      <c r="H53" s="41"/>
      <c r="I53" s="41"/>
      <c r="J53" s="41"/>
      <c r="K53" s="41"/>
      <c r="L53" s="41"/>
    </row>
    <row r="54" spans="1:12" x14ac:dyDescent="0.2">
      <c r="A54" s="166" t="s">
        <v>168</v>
      </c>
      <c r="B54" s="167">
        <v>0.4</v>
      </c>
      <c r="C54" s="167">
        <v>0.4</v>
      </c>
      <c r="D54" s="52">
        <v>17</v>
      </c>
      <c r="E54" s="52">
        <f>D54/100*30+D54</f>
        <v>22.1</v>
      </c>
      <c r="F54" s="51">
        <f t="shared" si="4"/>
        <v>8.8400000000000024E-3</v>
      </c>
      <c r="G54" s="51"/>
      <c r="H54" s="41"/>
      <c r="I54" s="41"/>
      <c r="J54" s="41"/>
      <c r="K54" s="41"/>
      <c r="L54" s="41"/>
    </row>
    <row r="55" spans="1:12" x14ac:dyDescent="0.2">
      <c r="A55" s="166" t="s">
        <v>161</v>
      </c>
      <c r="B55" s="167">
        <v>3.6</v>
      </c>
      <c r="C55" s="167">
        <v>3.02</v>
      </c>
      <c r="D55" s="52">
        <v>24</v>
      </c>
      <c r="E55" s="52">
        <f>D55/100*30+D55</f>
        <v>31.2</v>
      </c>
      <c r="F55" s="51">
        <f t="shared" si="4"/>
        <v>0.11231999999999999</v>
      </c>
      <c r="G55" s="51"/>
      <c r="H55" s="41"/>
      <c r="I55" s="41"/>
      <c r="J55" s="41"/>
      <c r="K55" s="41"/>
      <c r="L55" s="41"/>
    </row>
    <row r="56" spans="1:12" ht="15" customHeight="1" x14ac:dyDescent="0.2">
      <c r="A56" s="72" t="s">
        <v>143</v>
      </c>
      <c r="B56" s="381" t="s">
        <v>214</v>
      </c>
      <c r="C56" s="382"/>
      <c r="D56" s="73"/>
      <c r="E56" s="73"/>
      <c r="F56" s="74"/>
      <c r="G56" s="75">
        <v>35</v>
      </c>
      <c r="H56" s="76"/>
      <c r="I56" s="76"/>
      <c r="J56" s="76"/>
      <c r="K56" s="76"/>
      <c r="L56" s="76"/>
    </row>
    <row r="57" spans="1:12" x14ac:dyDescent="0.2">
      <c r="A57" s="367" t="s">
        <v>23</v>
      </c>
      <c r="B57" s="368"/>
      <c r="C57" s="368"/>
      <c r="D57" s="368"/>
      <c r="E57" s="368"/>
      <c r="F57" s="368"/>
      <c r="G57" s="368"/>
      <c r="H57" s="368"/>
      <c r="I57" s="368"/>
      <c r="J57" s="368"/>
      <c r="K57" s="368"/>
      <c r="L57" s="369"/>
    </row>
    <row r="58" spans="1:12" x14ac:dyDescent="0.2">
      <c r="A58" s="78" t="s">
        <v>176</v>
      </c>
      <c r="B58" s="47">
        <v>25</v>
      </c>
      <c r="C58" s="47">
        <v>25</v>
      </c>
      <c r="D58" s="52">
        <v>97</v>
      </c>
      <c r="E58" s="52">
        <f>D58/100*30+D58</f>
        <v>126.1</v>
      </c>
      <c r="F58" s="51">
        <f>(B58*E58)/1000</f>
        <v>3.1524999999999999</v>
      </c>
      <c r="G58" s="51"/>
      <c r="H58" s="41"/>
      <c r="I58" s="41"/>
      <c r="J58" s="41"/>
      <c r="K58" s="41"/>
      <c r="L58" s="41"/>
    </row>
    <row r="59" spans="1:12" x14ac:dyDescent="0.2">
      <c r="A59" s="78" t="s">
        <v>147</v>
      </c>
      <c r="B59" s="47">
        <v>15</v>
      </c>
      <c r="C59" s="47">
        <v>15</v>
      </c>
      <c r="D59" s="52">
        <v>55</v>
      </c>
      <c r="E59" s="52">
        <f>D59/100*30+D59</f>
        <v>71.5</v>
      </c>
      <c r="F59" s="51">
        <f>(B59*E59)/1000</f>
        <v>1.0725</v>
      </c>
      <c r="G59" s="51"/>
      <c r="H59" s="41"/>
      <c r="I59" s="41"/>
      <c r="J59" s="41"/>
      <c r="K59" s="41"/>
      <c r="L59" s="41"/>
    </row>
    <row r="60" spans="1:12" x14ac:dyDescent="0.2">
      <c r="A60" s="79" t="s">
        <v>143</v>
      </c>
      <c r="B60" s="364">
        <v>200</v>
      </c>
      <c r="C60" s="365"/>
      <c r="D60" s="52"/>
      <c r="E60" s="52"/>
      <c r="F60" s="51"/>
      <c r="G60" s="62">
        <v>5</v>
      </c>
      <c r="H60" s="41"/>
      <c r="I60" s="41"/>
      <c r="J60" s="41"/>
      <c r="K60" s="41"/>
      <c r="L60" s="41"/>
    </row>
    <row r="61" spans="1:12" x14ac:dyDescent="0.2">
      <c r="A61" s="53" t="s">
        <v>163</v>
      </c>
      <c r="B61" s="80">
        <v>80</v>
      </c>
      <c r="C61" s="80">
        <v>80</v>
      </c>
      <c r="D61" s="370"/>
      <c r="E61" s="371"/>
      <c r="F61" s="371"/>
      <c r="G61" s="372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70"/>
      <c r="E63" s="371"/>
      <c r="F63" s="371"/>
      <c r="G63" s="372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70" t="s">
        <v>133</v>
      </c>
      <c r="B65" s="371"/>
      <c r="C65" s="371"/>
      <c r="D65" s="372"/>
      <c r="E65" s="68"/>
      <c r="F65" s="51"/>
      <c r="G65" s="82">
        <f>G37+G46+G51+G56+G60+F62+F64</f>
        <v>83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5">
    <mergeCell ref="J1:L1"/>
    <mergeCell ref="B60:C60"/>
    <mergeCell ref="A2:A3"/>
    <mergeCell ref="B51:C51"/>
    <mergeCell ref="B46:C46"/>
    <mergeCell ref="A1:I1"/>
    <mergeCell ref="A23:L23"/>
    <mergeCell ref="A30:D30"/>
    <mergeCell ref="E2:E3"/>
    <mergeCell ref="A28:L28"/>
    <mergeCell ref="F2:F3"/>
    <mergeCell ref="C19:F19"/>
    <mergeCell ref="C27:F27"/>
    <mergeCell ref="B22:C22"/>
    <mergeCell ref="D2:D3"/>
    <mergeCell ref="H2:L2"/>
    <mergeCell ref="C2:C3"/>
    <mergeCell ref="G2:G3"/>
    <mergeCell ref="B2:B3"/>
    <mergeCell ref="A20:L20"/>
    <mergeCell ref="A5:L5"/>
    <mergeCell ref="A4:L4"/>
    <mergeCell ref="D63:G63"/>
    <mergeCell ref="A11:L11"/>
    <mergeCell ref="C10:F10"/>
    <mergeCell ref="A65:D65"/>
    <mergeCell ref="A31:L31"/>
    <mergeCell ref="A57:L57"/>
    <mergeCell ref="D61:G61"/>
    <mergeCell ref="A47:L47"/>
    <mergeCell ref="A32:L32"/>
    <mergeCell ref="B37:C37"/>
    <mergeCell ref="B56:C56"/>
    <mergeCell ref="A38:L38"/>
    <mergeCell ref="A52:L52"/>
  </mergeCells>
  <pageMargins left="0" right="0" top="0" bottom="0" header="0.31496062992125984" footer="0.31496062992125984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2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57" t="s">
        <v>100</v>
      </c>
      <c r="B1" s="357"/>
      <c r="C1" s="357"/>
      <c r="D1" s="357"/>
      <c r="E1" s="357"/>
      <c r="F1" s="357"/>
      <c r="G1" s="357"/>
      <c r="H1" s="357"/>
      <c r="I1" s="357"/>
    </row>
    <row r="2" spans="1:10" ht="21.75" customHeight="1" x14ac:dyDescent="0.3">
      <c r="A2" s="132"/>
      <c r="B2" s="7"/>
      <c r="C2" s="362" t="s">
        <v>0</v>
      </c>
      <c r="D2" s="362"/>
      <c r="E2" s="362"/>
      <c r="F2" s="362"/>
      <c r="G2" s="362"/>
      <c r="H2" s="6"/>
      <c r="I2" s="6"/>
    </row>
    <row r="3" spans="1:10" x14ac:dyDescent="0.3">
      <c r="A3" s="360" t="s">
        <v>1</v>
      </c>
      <c r="B3" s="363" t="s">
        <v>2</v>
      </c>
      <c r="C3" s="363" t="s">
        <v>3</v>
      </c>
      <c r="D3" s="360" t="s">
        <v>4</v>
      </c>
      <c r="E3" s="360" t="s">
        <v>5</v>
      </c>
      <c r="F3" s="359" t="s">
        <v>6</v>
      </c>
      <c r="G3" s="360" t="s">
        <v>7</v>
      </c>
      <c r="H3" s="359" t="s">
        <v>8</v>
      </c>
      <c r="I3" s="359" t="s">
        <v>9</v>
      </c>
    </row>
    <row r="4" spans="1:10" x14ac:dyDescent="0.3">
      <c r="A4" s="360"/>
      <c r="B4" s="363"/>
      <c r="C4" s="363"/>
      <c r="D4" s="360"/>
      <c r="E4" s="360"/>
      <c r="F4" s="359"/>
      <c r="G4" s="360"/>
      <c r="H4" s="359"/>
      <c r="I4" s="359"/>
    </row>
    <row r="5" spans="1:10" x14ac:dyDescent="0.3">
      <c r="A5" s="360"/>
      <c r="B5" s="9" t="s">
        <v>10</v>
      </c>
      <c r="C5" s="363"/>
      <c r="D5" s="10" t="s">
        <v>10</v>
      </c>
      <c r="E5" s="10" t="s">
        <v>10</v>
      </c>
      <c r="F5" s="11" t="s">
        <v>10</v>
      </c>
      <c r="G5" s="10" t="s">
        <v>11</v>
      </c>
      <c r="H5" s="359"/>
      <c r="I5" s="359"/>
    </row>
    <row r="6" spans="1:10" s="12" customFormat="1" ht="50.25" customHeight="1" x14ac:dyDescent="0.25">
      <c r="A6" s="118" t="s">
        <v>224</v>
      </c>
      <c r="B6" s="14" t="s">
        <v>29</v>
      </c>
      <c r="C6" s="15">
        <v>34.450000000000003</v>
      </c>
      <c r="D6" s="14">
        <v>5.97</v>
      </c>
      <c r="E6" s="14">
        <v>5.48</v>
      </c>
      <c r="F6" s="14">
        <v>17.079999999999998</v>
      </c>
      <c r="G6" s="16">
        <v>141.6</v>
      </c>
      <c r="H6" s="168" t="s">
        <v>271</v>
      </c>
      <c r="I6" s="18">
        <v>94</v>
      </c>
      <c r="J6" s="133" t="s">
        <v>33</v>
      </c>
    </row>
    <row r="7" spans="1:10" s="2" customFormat="1" ht="24.75" customHeight="1" x14ac:dyDescent="0.25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 x14ac:dyDescent="0.3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 x14ac:dyDescent="0.3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ht="25.5" customHeight="1" x14ac:dyDescent="0.3">
      <c r="A11" s="137" t="s">
        <v>18</v>
      </c>
      <c r="B11" s="26"/>
      <c r="C11" s="26">
        <f>SUM(C6:C10)</f>
        <v>73.02000000000001</v>
      </c>
      <c r="D11" s="26">
        <f>SUM(D6:D10)</f>
        <v>18.589999999999996</v>
      </c>
      <c r="E11" s="26">
        <f>SUM(E6:E10)</f>
        <v>23.200000000000003</v>
      </c>
      <c r="F11" s="26">
        <f>SUM(F6:F10)</f>
        <v>49.68</v>
      </c>
      <c r="G11" s="26">
        <f>SUM(G6:G10)</f>
        <v>489.09999999999997</v>
      </c>
      <c r="H11" s="10"/>
      <c r="I11" s="10"/>
    </row>
    <row r="12" spans="1:10" ht="21" customHeight="1" x14ac:dyDescent="0.3">
      <c r="A12" s="404" t="s">
        <v>19</v>
      </c>
      <c r="B12" s="404"/>
      <c r="C12" s="404"/>
      <c r="D12" s="404"/>
      <c r="E12" s="404"/>
      <c r="F12" s="404"/>
      <c r="G12" s="404"/>
      <c r="H12" s="404"/>
      <c r="I12" s="404"/>
    </row>
    <row r="13" spans="1:10" s="8" customFormat="1" ht="39" customHeight="1" x14ac:dyDescent="0.25">
      <c r="A13" s="169" t="s">
        <v>51</v>
      </c>
      <c r="B13" s="18">
        <v>60</v>
      </c>
      <c r="C13" s="15">
        <v>5</v>
      </c>
      <c r="D13" s="15">
        <v>0.6</v>
      </c>
      <c r="E13" s="15">
        <v>3.1</v>
      </c>
      <c r="F13" s="15">
        <v>1.8</v>
      </c>
      <c r="G13" s="15">
        <v>37.6</v>
      </c>
      <c r="H13" s="18" t="s">
        <v>12</v>
      </c>
      <c r="I13" s="18" t="s">
        <v>22</v>
      </c>
      <c r="J13" s="2" t="s">
        <v>35</v>
      </c>
    </row>
    <row r="14" spans="1:10" s="170" customFormat="1" ht="40.5" customHeight="1" x14ac:dyDescent="0.3">
      <c r="A14" s="171" t="s">
        <v>265</v>
      </c>
      <c r="B14" s="18">
        <v>250</v>
      </c>
      <c r="C14" s="15">
        <v>15</v>
      </c>
      <c r="D14" s="15">
        <v>2.5</v>
      </c>
      <c r="E14" s="15">
        <v>2.79</v>
      </c>
      <c r="F14" s="15">
        <v>17</v>
      </c>
      <c r="G14" s="15">
        <v>103.25</v>
      </c>
      <c r="H14" s="172" t="s">
        <v>269</v>
      </c>
      <c r="I14" s="18">
        <v>204</v>
      </c>
      <c r="J14" s="173"/>
    </row>
    <row r="15" spans="1:10" ht="26.25" customHeight="1" x14ac:dyDescent="0.3">
      <c r="A15" s="135" t="s">
        <v>38</v>
      </c>
      <c r="B15" s="20">
        <v>150</v>
      </c>
      <c r="C15" s="15">
        <v>10</v>
      </c>
      <c r="D15" s="15">
        <v>3.6</v>
      </c>
      <c r="E15" s="15">
        <v>5.4</v>
      </c>
      <c r="F15" s="15">
        <v>36.4</v>
      </c>
      <c r="G15" s="15">
        <v>208.7</v>
      </c>
      <c r="H15" s="18" t="s">
        <v>270</v>
      </c>
      <c r="I15" s="18" t="s">
        <v>39</v>
      </c>
      <c r="J15" s="85" t="s">
        <v>35</v>
      </c>
    </row>
    <row r="16" spans="1:10" ht="22.5" customHeight="1" x14ac:dyDescent="0.3">
      <c r="A16" s="135" t="s">
        <v>97</v>
      </c>
      <c r="B16" s="18">
        <v>90</v>
      </c>
      <c r="C16" s="15">
        <v>35</v>
      </c>
      <c r="D16" s="15">
        <v>17.28</v>
      </c>
      <c r="E16" s="15">
        <v>3.96</v>
      </c>
      <c r="F16" s="15">
        <v>12.12</v>
      </c>
      <c r="G16" s="15">
        <v>152.4</v>
      </c>
      <c r="H16" s="18" t="s">
        <v>98</v>
      </c>
      <c r="I16" s="18" t="s">
        <v>99</v>
      </c>
      <c r="J16" s="85" t="s">
        <v>35</v>
      </c>
    </row>
    <row r="17" spans="1:10" ht="21.75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29.25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x14ac:dyDescent="0.3">
      <c r="A20" s="137" t="s">
        <v>27</v>
      </c>
      <c r="B20" s="9"/>
      <c r="C20" s="26">
        <f>SUM(C13:C19)</f>
        <v>73</v>
      </c>
      <c r="D20" s="26">
        <f>SUM(D13:D19)</f>
        <v>33.480000000000004</v>
      </c>
      <c r="E20" s="26">
        <f>SUM(E13:E19)</f>
        <v>16.350000000000001</v>
      </c>
      <c r="F20" s="26">
        <f>SUM(F13:F19)</f>
        <v>138.52000000000001</v>
      </c>
      <c r="G20" s="26">
        <f>SUM(G13:G19)</f>
        <v>845.35</v>
      </c>
      <c r="H20" s="10"/>
      <c r="I20" s="10"/>
    </row>
    <row r="21" spans="1:10" ht="21" customHeight="1" x14ac:dyDescent="0.3">
      <c r="A21" s="140" t="s">
        <v>42</v>
      </c>
      <c r="B21" s="16"/>
      <c r="C21" s="40">
        <f>C11+C20</f>
        <v>146.02000000000001</v>
      </c>
      <c r="D21" s="40">
        <f>D11+D20</f>
        <v>52.07</v>
      </c>
      <c r="E21" s="40">
        <f>E11+E20</f>
        <v>39.550000000000004</v>
      </c>
      <c r="F21" s="40">
        <f>F11+F20</f>
        <v>188.20000000000002</v>
      </c>
      <c r="G21" s="40">
        <f>G11+G20</f>
        <v>1334.45</v>
      </c>
      <c r="H21" s="16"/>
      <c r="I21" s="116"/>
      <c r="J21" s="141"/>
    </row>
    <row r="22" spans="1:10" x14ac:dyDescent="0.3">
      <c r="A22" s="357" t="s">
        <v>101</v>
      </c>
      <c r="B22" s="357"/>
      <c r="C22" s="357"/>
      <c r="D22" s="357"/>
      <c r="E22" s="357"/>
      <c r="F22" s="357"/>
      <c r="G22" s="357"/>
      <c r="H22" s="357"/>
      <c r="I22" s="357"/>
    </row>
    <row r="23" spans="1:10" x14ac:dyDescent="0.3">
      <c r="A23" s="132"/>
      <c r="B23" s="7"/>
      <c r="C23" s="362" t="s">
        <v>0</v>
      </c>
      <c r="D23" s="362"/>
      <c r="E23" s="362"/>
      <c r="F23" s="362"/>
      <c r="G23" s="362"/>
      <c r="H23" s="6"/>
      <c r="I23" s="6"/>
    </row>
    <row r="24" spans="1:10" x14ac:dyDescent="0.3">
      <c r="A24" s="360" t="s">
        <v>1</v>
      </c>
      <c r="B24" s="363" t="s">
        <v>2</v>
      </c>
      <c r="C24" s="363" t="s">
        <v>3</v>
      </c>
      <c r="D24" s="360" t="s">
        <v>4</v>
      </c>
      <c r="E24" s="360" t="s">
        <v>5</v>
      </c>
      <c r="F24" s="359" t="s">
        <v>6</v>
      </c>
      <c r="G24" s="360" t="s">
        <v>7</v>
      </c>
      <c r="H24" s="359" t="s">
        <v>8</v>
      </c>
      <c r="I24" s="359" t="s">
        <v>9</v>
      </c>
    </row>
    <row r="25" spans="1:10" x14ac:dyDescent="0.3">
      <c r="A25" s="360"/>
      <c r="B25" s="363"/>
      <c r="C25" s="363"/>
      <c r="D25" s="360"/>
      <c r="E25" s="360"/>
      <c r="F25" s="359"/>
      <c r="G25" s="360"/>
      <c r="H25" s="359"/>
      <c r="I25" s="359"/>
    </row>
    <row r="26" spans="1:10" x14ac:dyDescent="0.3">
      <c r="A26" s="360"/>
      <c r="B26" s="9" t="s">
        <v>10</v>
      </c>
      <c r="C26" s="363"/>
      <c r="D26" s="10" t="s">
        <v>10</v>
      </c>
      <c r="E26" s="10" t="s">
        <v>10</v>
      </c>
      <c r="F26" s="11" t="s">
        <v>10</v>
      </c>
      <c r="G26" s="10" t="s">
        <v>11</v>
      </c>
      <c r="H26" s="359"/>
      <c r="I26" s="359"/>
    </row>
    <row r="27" spans="1:10" ht="63.75" x14ac:dyDescent="0.3">
      <c r="A27" s="118" t="s">
        <v>96</v>
      </c>
      <c r="B27" s="14" t="s">
        <v>45</v>
      </c>
      <c r="C27" s="15">
        <f>C6</f>
        <v>34.450000000000003</v>
      </c>
      <c r="D27" s="14">
        <v>7.46</v>
      </c>
      <c r="E27" s="14">
        <v>6.85</v>
      </c>
      <c r="F27" s="14">
        <v>21.35</v>
      </c>
      <c r="G27" s="16">
        <v>177</v>
      </c>
      <c r="H27" s="168" t="s">
        <v>271</v>
      </c>
      <c r="I27" s="18">
        <v>94</v>
      </c>
      <c r="J27" s="133" t="s">
        <v>33</v>
      </c>
    </row>
    <row r="28" spans="1:10" s="2" customFormat="1" ht="24.75" customHeight="1" x14ac:dyDescent="0.25">
      <c r="A28" s="134" t="s">
        <v>32</v>
      </c>
      <c r="B28" s="18">
        <v>20</v>
      </c>
      <c r="C28" s="15">
        <f>C7</f>
        <v>11.77</v>
      </c>
      <c r="D28" s="15">
        <v>5.12</v>
      </c>
      <c r="E28" s="15">
        <v>5.22</v>
      </c>
      <c r="F28" s="15">
        <v>0</v>
      </c>
      <c r="G28" s="15">
        <v>68.599999999999994</v>
      </c>
      <c r="H28" s="18" t="s">
        <v>12</v>
      </c>
      <c r="I28" s="18" t="s">
        <v>13</v>
      </c>
      <c r="J28" s="2" t="s">
        <v>34</v>
      </c>
    </row>
    <row r="29" spans="1:10" ht="23.25" customHeight="1" x14ac:dyDescent="0.3">
      <c r="A29" s="157" t="s">
        <v>14</v>
      </c>
      <c r="B29" s="20">
        <v>10</v>
      </c>
      <c r="C29" s="15">
        <f>C8</f>
        <v>5.34</v>
      </c>
      <c r="D29" s="15">
        <v>0.1</v>
      </c>
      <c r="E29" s="15">
        <v>7.3</v>
      </c>
      <c r="F29" s="15">
        <v>0.1</v>
      </c>
      <c r="G29" s="15">
        <v>66.099999999999994</v>
      </c>
      <c r="H29" s="18" t="s">
        <v>12</v>
      </c>
      <c r="I29" s="18" t="s">
        <v>15</v>
      </c>
      <c r="J29" s="85" t="s">
        <v>34</v>
      </c>
    </row>
    <row r="30" spans="1:10" ht="23.25" customHeight="1" x14ac:dyDescent="0.3">
      <c r="A30" s="135" t="s">
        <v>16</v>
      </c>
      <c r="B30" s="18">
        <v>40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22.5" customHeight="1" x14ac:dyDescent="0.3">
      <c r="A31" s="118" t="s">
        <v>49</v>
      </c>
      <c r="B31" s="18">
        <v>200</v>
      </c>
      <c r="C31" s="15">
        <f>C10</f>
        <v>16.760000000000002</v>
      </c>
      <c r="D31" s="15">
        <v>4.5999999999999996</v>
      </c>
      <c r="E31" s="15">
        <v>4.4000000000000004</v>
      </c>
      <c r="F31" s="15">
        <v>12.5</v>
      </c>
      <c r="G31" s="15">
        <v>107.2</v>
      </c>
      <c r="H31" s="18" t="s">
        <v>12</v>
      </c>
      <c r="I31" s="18" t="s">
        <v>50</v>
      </c>
      <c r="J31" s="85" t="s">
        <v>33</v>
      </c>
    </row>
    <row r="32" spans="1:10" x14ac:dyDescent="0.3">
      <c r="A32" s="137" t="s">
        <v>18</v>
      </c>
      <c r="B32" s="26"/>
      <c r="C32" s="26">
        <f>SUM(C27:C31)</f>
        <v>73.02000000000001</v>
      </c>
      <c r="D32" s="26">
        <f>SUM(D27:D31)</f>
        <v>20.079999999999998</v>
      </c>
      <c r="E32" s="26">
        <f>SUM(E27:E31)</f>
        <v>24.57</v>
      </c>
      <c r="F32" s="26">
        <f>SUM(F27:F31)</f>
        <v>53.95</v>
      </c>
      <c r="G32" s="26">
        <f>SUM(G27:G31)</f>
        <v>524.5</v>
      </c>
      <c r="H32" s="10"/>
      <c r="I32" s="10"/>
    </row>
    <row r="33" spans="1:10" ht="22.5" customHeight="1" x14ac:dyDescent="0.3">
      <c r="A33" s="404" t="s">
        <v>19</v>
      </c>
      <c r="B33" s="404"/>
      <c r="C33" s="404"/>
      <c r="D33" s="404"/>
      <c r="E33" s="404"/>
      <c r="F33" s="404"/>
      <c r="G33" s="404"/>
      <c r="H33" s="404"/>
      <c r="I33" s="404"/>
    </row>
    <row r="34" spans="1:10" ht="38.25" x14ac:dyDescent="0.3">
      <c r="A34" s="169" t="s">
        <v>51</v>
      </c>
      <c r="B34" s="18">
        <v>100</v>
      </c>
      <c r="C34" s="15">
        <f t="shared" ref="C34:C40" si="0">C13</f>
        <v>5</v>
      </c>
      <c r="D34" s="15">
        <v>0.99</v>
      </c>
      <c r="E34" s="15">
        <v>5.15</v>
      </c>
      <c r="F34" s="15">
        <v>3</v>
      </c>
      <c r="G34" s="15">
        <v>62.42</v>
      </c>
      <c r="H34" s="18" t="s">
        <v>12</v>
      </c>
      <c r="I34" s="18" t="s">
        <v>22</v>
      </c>
      <c r="J34" s="2" t="s">
        <v>35</v>
      </c>
    </row>
    <row r="35" spans="1:10" s="170" customFormat="1" ht="42" customHeight="1" x14ac:dyDescent="0.3">
      <c r="A35" s="171" t="s">
        <v>265</v>
      </c>
      <c r="B35" s="18">
        <v>300</v>
      </c>
      <c r="C35" s="15">
        <f t="shared" si="0"/>
        <v>15</v>
      </c>
      <c r="D35" s="15">
        <v>2.68</v>
      </c>
      <c r="E35" s="15">
        <v>2.8</v>
      </c>
      <c r="F35" s="15">
        <v>17.14</v>
      </c>
      <c r="G35" s="15">
        <v>104.5</v>
      </c>
      <c r="H35" s="172" t="s">
        <v>269</v>
      </c>
      <c r="I35" s="18">
        <v>204</v>
      </c>
      <c r="J35" s="173"/>
    </row>
    <row r="36" spans="1:10" ht="25.5" customHeight="1" x14ac:dyDescent="0.3">
      <c r="A36" s="135" t="s">
        <v>38</v>
      </c>
      <c r="B36" s="20">
        <v>180</v>
      </c>
      <c r="C36" s="15">
        <f t="shared" si="0"/>
        <v>10</v>
      </c>
      <c r="D36" s="15">
        <v>4.32</v>
      </c>
      <c r="E36" s="15">
        <v>6.48</v>
      </c>
      <c r="F36" s="15">
        <v>43.7</v>
      </c>
      <c r="G36" s="15">
        <v>250.44</v>
      </c>
      <c r="H36" s="18" t="s">
        <v>12</v>
      </c>
      <c r="I36" s="18" t="s">
        <v>39</v>
      </c>
      <c r="J36" s="85" t="s">
        <v>35</v>
      </c>
    </row>
    <row r="37" spans="1:10" ht="22.5" customHeight="1" x14ac:dyDescent="0.3">
      <c r="A37" s="135" t="s">
        <v>97</v>
      </c>
      <c r="B37" s="18">
        <v>100</v>
      </c>
      <c r="C37" s="15">
        <f t="shared" si="0"/>
        <v>35</v>
      </c>
      <c r="D37" s="15">
        <v>19.18</v>
      </c>
      <c r="E37" s="15">
        <v>4.4000000000000004</v>
      </c>
      <c r="F37" s="15">
        <v>13.45</v>
      </c>
      <c r="G37" s="15">
        <v>169.16</v>
      </c>
      <c r="H37" s="18" t="s">
        <v>98</v>
      </c>
      <c r="I37" s="18" t="s">
        <v>99</v>
      </c>
      <c r="J37" s="85" t="s">
        <v>35</v>
      </c>
    </row>
    <row r="38" spans="1:10" ht="22.5" customHeight="1" x14ac:dyDescent="0.3">
      <c r="A38" s="135" t="s">
        <v>23</v>
      </c>
      <c r="B38" s="18">
        <v>200</v>
      </c>
      <c r="C38" s="15">
        <f t="shared" si="0"/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 x14ac:dyDescent="0.3">
      <c r="A39" s="21" t="s">
        <v>25</v>
      </c>
      <c r="B39" s="18">
        <v>80</v>
      </c>
      <c r="C39" s="15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15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SUM(C34:C40)</f>
        <v>73</v>
      </c>
      <c r="D41" s="26">
        <f>SUM(D34:D40)</f>
        <v>36.67</v>
      </c>
      <c r="E41" s="26">
        <f>SUM(E34:E40)</f>
        <v>19.93</v>
      </c>
      <c r="F41" s="26">
        <f>SUM(F34:F40)</f>
        <v>148.48999999999998</v>
      </c>
      <c r="G41" s="26">
        <f>SUM(G34:G40)</f>
        <v>929.92000000000007</v>
      </c>
      <c r="H41" s="10"/>
      <c r="I41" s="10"/>
    </row>
    <row r="42" spans="1:10" ht="21.75" customHeight="1" x14ac:dyDescent="0.3">
      <c r="A42" s="140" t="s">
        <v>42</v>
      </c>
      <c r="B42" s="16"/>
      <c r="C42" s="40">
        <f>C32+C41</f>
        <v>146.02000000000001</v>
      </c>
      <c r="D42" s="40">
        <f>D32+D41</f>
        <v>56.75</v>
      </c>
      <c r="E42" s="40">
        <f>E32+E41</f>
        <v>44.5</v>
      </c>
      <c r="F42" s="40">
        <f>F32+F41</f>
        <v>202.44</v>
      </c>
      <c r="G42" s="40">
        <f>G32+G41</f>
        <v>1454.42</v>
      </c>
      <c r="H42" s="16"/>
      <c r="I42" s="116"/>
      <c r="J42" s="141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13</vt:i4>
      </vt:variant>
    </vt:vector>
  </HeadingPairs>
  <TitlesOfParts>
    <vt:vector size="35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12-18 лет</vt:lpstr>
      <vt:lpstr>Лист1</vt:lpstr>
      <vt:lpstr>'10 день'!Область_печати</vt:lpstr>
      <vt:lpstr>'12-18 лет'!Область_печати</vt:lpstr>
      <vt:lpstr>Лист1!Область_печати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2025-03-06T05:29:54Z</cp:lastPrinted>
  <dcterms:created xsi:type="dcterms:W3CDTF">2021-08-08T05:37:47Z</dcterms:created>
  <dcterms:modified xsi:type="dcterms:W3CDTF">2026-01-03T16:27:44Z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5f681591d11d440ea3d6b1db9d2453b9</vt:lpwstr>
  </property>
</Properties>
</file>